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35" windowWidth="19815" windowHeight="9225"/>
  </bookViews>
  <sheets>
    <sheet name="Capa" sheetId="1" r:id="rId1"/>
    <sheet name="Parte I" sheetId="2" r:id="rId2"/>
    <sheet name="Parte II - Equipes" sheetId="8" r:id="rId3"/>
    <sheet name="Parte II - CONSOLIDADO" sheetId="9" r:id="rId4"/>
    <sheet name="Parte III" sheetId="7" r:id="rId5"/>
    <sheet name="Notas" sheetId="5" state="hidden" r:id="rId6"/>
  </sheets>
  <definedNames>
    <definedName name="_xlnm._FilterDatabase" localSheetId="2" hidden="1">'Parte II - Equipes'!$A$13:$AS$153</definedName>
    <definedName name="_xlnm.Print_Area" localSheetId="0">Capa!$A$1:$N$34</definedName>
    <definedName name="_xlnm.Print_Titles" localSheetId="3">'Parte II - CONSOLIDADO'!$1:$15</definedName>
  </definedNames>
  <calcPr calcId="144525"/>
</workbook>
</file>

<file path=xl/calcChain.xml><?xml version="1.0" encoding="utf-8"?>
<calcChain xmlns="http://schemas.openxmlformats.org/spreadsheetml/2006/main">
  <c r="F16" i="7" l="1"/>
  <c r="AS137" i="8" l="1"/>
  <c r="AS132" i="8"/>
  <c r="AS128" i="8"/>
  <c r="AS126" i="8"/>
  <c r="AS125" i="8"/>
  <c r="AS121" i="8"/>
  <c r="AS117" i="8"/>
  <c r="AS114" i="8"/>
  <c r="AS108" i="8"/>
  <c r="AS105" i="8"/>
  <c r="AS101" i="8"/>
  <c r="AS98" i="8"/>
  <c r="AS91" i="8"/>
  <c r="AS85" i="8"/>
  <c r="AS82" i="8"/>
  <c r="AS76" i="8"/>
  <c r="AS72" i="8"/>
  <c r="AS68" i="8"/>
  <c r="AS61" i="8"/>
  <c r="AS55" i="8"/>
  <c r="AS51" i="8"/>
  <c r="AS43" i="8"/>
  <c r="AS34" i="8"/>
  <c r="AS27" i="8"/>
  <c r="AS20" i="8"/>
  <c r="AS14" i="8"/>
  <c r="J16" i="9"/>
  <c r="J29" i="9" l="1"/>
  <c r="K29" i="9" s="1"/>
  <c r="J28" i="9"/>
  <c r="K28" i="9" s="1"/>
  <c r="J27" i="9"/>
  <c r="K27" i="9" s="1"/>
  <c r="J26" i="9"/>
  <c r="K26" i="9" s="1"/>
  <c r="J25" i="9"/>
  <c r="K25" i="9" s="1"/>
  <c r="J24" i="9"/>
  <c r="K24" i="9" s="1"/>
  <c r="J23" i="9"/>
  <c r="K23" i="9" s="1"/>
  <c r="K22" i="9"/>
  <c r="J22" i="9"/>
  <c r="J21" i="9"/>
  <c r="K21" i="9" s="1"/>
  <c r="J20" i="9"/>
  <c r="K20" i="9" s="1"/>
  <c r="K18" i="9"/>
  <c r="J18" i="9"/>
  <c r="J17" i="9"/>
  <c r="K17" i="9" s="1"/>
  <c r="K16" i="9"/>
  <c r="AM153" i="8"/>
  <c r="AA153" i="8"/>
  <c r="X153" i="8"/>
  <c r="L153" i="8"/>
  <c r="I153" i="8"/>
  <c r="AM152" i="8"/>
  <c r="AA152" i="8"/>
  <c r="X152" i="8"/>
  <c r="L152" i="8"/>
  <c r="I152" i="8"/>
  <c r="AM151" i="8"/>
  <c r="AA151" i="8"/>
  <c r="X151" i="8"/>
  <c r="L151" i="8"/>
  <c r="I151" i="8"/>
  <c r="AM150" i="8"/>
  <c r="AA150" i="8"/>
  <c r="X150" i="8"/>
  <c r="L150" i="8"/>
  <c r="I150" i="8"/>
  <c r="AM149" i="8"/>
  <c r="AA149" i="8"/>
  <c r="X149" i="8"/>
  <c r="L149" i="8"/>
  <c r="I149" i="8"/>
  <c r="AM148" i="8"/>
  <c r="AA148" i="8"/>
  <c r="X148" i="8"/>
  <c r="L148" i="8"/>
  <c r="I148" i="8"/>
  <c r="AM147" i="8"/>
  <c r="AA147" i="8"/>
  <c r="X147" i="8"/>
  <c r="L147" i="8"/>
  <c r="I147" i="8"/>
  <c r="AM146" i="8"/>
  <c r="AA146" i="8"/>
  <c r="X146" i="8"/>
  <c r="L146" i="8"/>
  <c r="I146" i="8"/>
  <c r="AM145" i="8"/>
  <c r="AA145" i="8"/>
  <c r="X145" i="8"/>
  <c r="L145" i="8"/>
  <c r="I145" i="8"/>
  <c r="AM144" i="8"/>
  <c r="AA144" i="8"/>
  <c r="X144" i="8"/>
  <c r="L144" i="8"/>
  <c r="I144" i="8"/>
  <c r="AM143" i="8"/>
  <c r="AA143" i="8"/>
  <c r="X143" i="8"/>
  <c r="L143" i="8"/>
  <c r="I143" i="8"/>
  <c r="AM142" i="8"/>
  <c r="AA142" i="8"/>
  <c r="X142" i="8"/>
  <c r="L142" i="8"/>
  <c r="I142" i="8"/>
  <c r="AP141" i="8"/>
  <c r="AM141" i="8"/>
  <c r="AG141" i="8"/>
  <c r="AD141" i="8"/>
  <c r="AA141" i="8"/>
  <c r="X141" i="8"/>
  <c r="U141" i="8"/>
  <c r="R141" i="8"/>
  <c r="L141" i="8"/>
  <c r="I141" i="8"/>
  <c r="F141" i="8"/>
  <c r="AP140" i="8"/>
  <c r="AM140" i="8"/>
  <c r="AG140" i="8"/>
  <c r="AD140" i="8"/>
  <c r="AA140" i="8"/>
  <c r="X140" i="8"/>
  <c r="U140" i="8"/>
  <c r="R140" i="8"/>
  <c r="L140" i="8"/>
  <c r="I140" i="8"/>
  <c r="F140" i="8"/>
  <c r="AP139" i="8"/>
  <c r="AG139" i="8"/>
  <c r="AD139" i="8"/>
  <c r="AA139" i="8"/>
  <c r="X139" i="8"/>
  <c r="U139" i="8"/>
  <c r="R139" i="8"/>
  <c r="L139" i="8"/>
  <c r="I139" i="8"/>
  <c r="F139" i="8"/>
  <c r="AP138" i="8"/>
  <c r="AG138" i="8"/>
  <c r="AD138" i="8"/>
  <c r="AA138" i="8"/>
  <c r="X138" i="8"/>
  <c r="U138" i="8"/>
  <c r="R138" i="8"/>
  <c r="L138" i="8"/>
  <c r="I138" i="8"/>
  <c r="F138" i="8"/>
  <c r="AP137" i="8"/>
  <c r="AG137" i="8"/>
  <c r="AD137" i="8"/>
  <c r="AA137" i="8"/>
  <c r="X137" i="8"/>
  <c r="U137" i="8"/>
  <c r="R137" i="8"/>
  <c r="L137" i="8"/>
  <c r="I137" i="8"/>
  <c r="F137" i="8"/>
  <c r="AP136" i="8"/>
  <c r="AJ136" i="8"/>
  <c r="AG136" i="8"/>
  <c r="AD136" i="8"/>
  <c r="AA136" i="8"/>
  <c r="X136" i="8"/>
  <c r="U136" i="8"/>
  <c r="R136" i="8"/>
  <c r="L136" i="8"/>
  <c r="I136" i="8"/>
  <c r="F136" i="8"/>
  <c r="AP135" i="8"/>
  <c r="AM135" i="8"/>
  <c r="AG135" i="8"/>
  <c r="AD135" i="8"/>
  <c r="AA135" i="8"/>
  <c r="X135" i="8"/>
  <c r="U135" i="8"/>
  <c r="R135" i="8"/>
  <c r="L135" i="8"/>
  <c r="I135" i="8"/>
  <c r="F135" i="8"/>
  <c r="AP134" i="8"/>
  <c r="AM134" i="8"/>
  <c r="AJ134" i="8"/>
  <c r="AG134" i="8"/>
  <c r="AD134" i="8"/>
  <c r="AA134" i="8"/>
  <c r="X134" i="8"/>
  <c r="U134" i="8"/>
  <c r="R134" i="8"/>
  <c r="L134" i="8"/>
  <c r="I134" i="8"/>
  <c r="F134" i="8"/>
  <c r="AP133" i="8"/>
  <c r="AG133" i="8"/>
  <c r="AD133" i="8"/>
  <c r="AA133" i="8"/>
  <c r="X133" i="8"/>
  <c r="U133" i="8"/>
  <c r="R133" i="8"/>
  <c r="L133" i="8"/>
  <c r="I133" i="8"/>
  <c r="F133" i="8"/>
  <c r="AP132" i="8"/>
  <c r="AM132" i="8"/>
  <c r="AG132" i="8"/>
  <c r="AD132" i="8"/>
  <c r="AA132" i="8"/>
  <c r="X132" i="8"/>
  <c r="U132" i="8"/>
  <c r="R132" i="8"/>
  <c r="L132" i="8"/>
  <c r="I132" i="8"/>
  <c r="F132" i="8"/>
  <c r="AP131" i="8"/>
  <c r="AM131" i="8"/>
  <c r="AG131" i="8"/>
  <c r="AD131" i="8"/>
  <c r="AA131" i="8"/>
  <c r="X131" i="8"/>
  <c r="U131" i="8"/>
  <c r="R131" i="8"/>
  <c r="L131" i="8"/>
  <c r="I131" i="8"/>
  <c r="F131" i="8"/>
  <c r="AP130" i="8"/>
  <c r="AG130" i="8"/>
  <c r="AD130" i="8"/>
  <c r="AA130" i="8"/>
  <c r="X130" i="8"/>
  <c r="U130" i="8"/>
  <c r="R130" i="8"/>
  <c r="L130" i="8"/>
  <c r="I130" i="8"/>
  <c r="F130" i="8"/>
  <c r="AP129" i="8"/>
  <c r="AG129" i="8"/>
  <c r="AD129" i="8"/>
  <c r="AA129" i="8"/>
  <c r="X129" i="8"/>
  <c r="U129" i="8"/>
  <c r="R129" i="8"/>
  <c r="L129" i="8"/>
  <c r="I129" i="8"/>
  <c r="F129" i="8"/>
  <c r="AP128" i="8"/>
  <c r="AG128" i="8"/>
  <c r="AD128" i="8"/>
  <c r="AA128" i="8"/>
  <c r="X128" i="8"/>
  <c r="U128" i="8"/>
  <c r="R128" i="8"/>
  <c r="L128" i="8"/>
  <c r="I128" i="8"/>
  <c r="F128" i="8"/>
  <c r="AP127" i="8"/>
  <c r="AG127" i="8"/>
  <c r="AD127" i="8"/>
  <c r="AA127" i="8"/>
  <c r="X127" i="8"/>
  <c r="U127" i="8"/>
  <c r="R127" i="8"/>
  <c r="L127" i="8"/>
  <c r="I127" i="8"/>
  <c r="F127" i="8"/>
  <c r="AP126" i="8"/>
  <c r="AG126" i="8"/>
  <c r="AD126" i="8"/>
  <c r="AA126" i="8"/>
  <c r="X126" i="8"/>
  <c r="U126" i="8"/>
  <c r="R126" i="8"/>
  <c r="L126" i="8"/>
  <c r="I126" i="8"/>
  <c r="F126" i="8"/>
  <c r="AP125" i="8"/>
  <c r="AG125" i="8"/>
  <c r="AD125" i="8"/>
  <c r="AA125" i="8"/>
  <c r="X125" i="8"/>
  <c r="U125" i="8"/>
  <c r="R125" i="8"/>
  <c r="L125" i="8"/>
  <c r="I125" i="8"/>
  <c r="F125" i="8"/>
  <c r="AP124" i="8"/>
  <c r="AG124" i="8"/>
  <c r="AD124" i="8"/>
  <c r="AA124" i="8"/>
  <c r="X124" i="8"/>
  <c r="U124" i="8"/>
  <c r="R124" i="8"/>
  <c r="L124" i="8"/>
  <c r="I124" i="8"/>
  <c r="F124" i="8"/>
  <c r="AP123" i="8"/>
  <c r="AJ123" i="8"/>
  <c r="AG123" i="8"/>
  <c r="AD123" i="8"/>
  <c r="AA123" i="8"/>
  <c r="X123" i="8"/>
  <c r="U123" i="8"/>
  <c r="R123" i="8"/>
  <c r="L123" i="8"/>
  <c r="I123" i="8"/>
  <c r="F123" i="8"/>
  <c r="AP122" i="8"/>
  <c r="AG122" i="8"/>
  <c r="AD122" i="8"/>
  <c r="AA122" i="8"/>
  <c r="X122" i="8"/>
  <c r="U122" i="8"/>
  <c r="R122" i="8"/>
  <c r="L122" i="8"/>
  <c r="I122" i="8"/>
  <c r="F122" i="8"/>
  <c r="AP121" i="8"/>
  <c r="AJ121" i="8"/>
  <c r="AG121" i="8"/>
  <c r="AD121" i="8"/>
  <c r="AA121" i="8"/>
  <c r="X121" i="8"/>
  <c r="U121" i="8"/>
  <c r="R121" i="8"/>
  <c r="L121" i="8"/>
  <c r="I121" i="8"/>
  <c r="F121" i="8"/>
  <c r="AP120" i="8"/>
  <c r="AG120" i="8"/>
  <c r="AD120" i="8"/>
  <c r="AA120" i="8"/>
  <c r="X120" i="8"/>
  <c r="U120" i="8"/>
  <c r="R120" i="8"/>
  <c r="L120" i="8"/>
  <c r="I120" i="8"/>
  <c r="F120" i="8"/>
  <c r="AP119" i="8"/>
  <c r="AG119" i="8"/>
  <c r="AD119" i="8"/>
  <c r="AA119" i="8"/>
  <c r="X119" i="8"/>
  <c r="U119" i="8"/>
  <c r="R119" i="8"/>
  <c r="L119" i="8"/>
  <c r="I119" i="8"/>
  <c r="F119" i="8"/>
  <c r="AP118" i="8"/>
  <c r="AG118" i="8"/>
  <c r="AD118" i="8"/>
  <c r="AA118" i="8"/>
  <c r="X118" i="8"/>
  <c r="U118" i="8"/>
  <c r="R118" i="8"/>
  <c r="L118" i="8"/>
  <c r="I118" i="8"/>
  <c r="F118" i="8"/>
  <c r="AP117" i="8"/>
  <c r="AG117" i="8"/>
  <c r="AD117" i="8"/>
  <c r="AA117" i="8"/>
  <c r="X117" i="8"/>
  <c r="U117" i="8"/>
  <c r="R117" i="8"/>
  <c r="L117" i="8"/>
  <c r="I117" i="8"/>
  <c r="F117" i="8"/>
  <c r="AP116" i="8"/>
  <c r="AG116" i="8"/>
  <c r="AD116" i="8"/>
  <c r="AA116" i="8"/>
  <c r="X116" i="8"/>
  <c r="U116" i="8"/>
  <c r="R116" i="8"/>
  <c r="L116" i="8"/>
  <c r="I116" i="8"/>
  <c r="F116" i="8"/>
  <c r="AP115" i="8"/>
  <c r="AM115" i="8"/>
  <c r="AG115" i="8"/>
  <c r="AD115" i="8"/>
  <c r="AA115" i="8"/>
  <c r="X115" i="8"/>
  <c r="U115" i="8"/>
  <c r="R115" i="8"/>
  <c r="L115" i="8"/>
  <c r="I115" i="8"/>
  <c r="F115" i="8"/>
  <c r="AP114" i="8"/>
  <c r="AG114" i="8"/>
  <c r="AD114" i="8"/>
  <c r="AA114" i="8"/>
  <c r="X114" i="8"/>
  <c r="U114" i="8"/>
  <c r="R114" i="8"/>
  <c r="L114" i="8"/>
  <c r="I114" i="8"/>
  <c r="F114" i="8"/>
  <c r="AP113" i="8"/>
  <c r="AG113" i="8"/>
  <c r="AD113" i="8"/>
  <c r="AA113" i="8"/>
  <c r="X113" i="8"/>
  <c r="U113" i="8"/>
  <c r="R113" i="8"/>
  <c r="L113" i="8"/>
  <c r="I113" i="8"/>
  <c r="F113" i="8"/>
  <c r="AP112" i="8"/>
  <c r="AG112" i="8"/>
  <c r="AD112" i="8"/>
  <c r="AA112" i="8"/>
  <c r="X112" i="8"/>
  <c r="U112" i="8"/>
  <c r="R112" i="8"/>
  <c r="L112" i="8"/>
  <c r="I112" i="8"/>
  <c r="F112" i="8"/>
  <c r="AP111" i="8"/>
  <c r="AG111" i="8"/>
  <c r="AD111" i="8"/>
  <c r="AA111" i="8"/>
  <c r="X111" i="8"/>
  <c r="U111" i="8"/>
  <c r="R111" i="8"/>
  <c r="L111" i="8"/>
  <c r="I111" i="8"/>
  <c r="F111" i="8"/>
  <c r="AP110" i="8"/>
  <c r="AG110" i="8"/>
  <c r="AD110" i="8"/>
  <c r="AA110" i="8"/>
  <c r="X110" i="8"/>
  <c r="U110" i="8"/>
  <c r="R110" i="8"/>
  <c r="L110" i="8"/>
  <c r="I110" i="8"/>
  <c r="F110" i="8"/>
  <c r="AP109" i="8"/>
  <c r="AM109" i="8"/>
  <c r="AG109" i="8"/>
  <c r="AD109" i="8"/>
  <c r="AA109" i="8"/>
  <c r="X109" i="8"/>
  <c r="U109" i="8"/>
  <c r="R109" i="8"/>
  <c r="L109" i="8"/>
  <c r="I109" i="8"/>
  <c r="F109" i="8"/>
  <c r="AP108" i="8"/>
  <c r="AG108" i="8"/>
  <c r="AD108" i="8"/>
  <c r="AA108" i="8"/>
  <c r="X108" i="8"/>
  <c r="U108" i="8"/>
  <c r="R108" i="8"/>
  <c r="L108" i="8"/>
  <c r="I108" i="8"/>
  <c r="F108" i="8"/>
  <c r="AP107" i="8"/>
  <c r="AM107" i="8"/>
  <c r="AG107" i="8"/>
  <c r="AD107" i="8"/>
  <c r="AA107" i="8"/>
  <c r="X107" i="8"/>
  <c r="U107" i="8"/>
  <c r="R107" i="8"/>
  <c r="L107" i="8"/>
  <c r="I107" i="8"/>
  <c r="F107" i="8"/>
  <c r="AP106" i="8"/>
  <c r="AG106" i="8"/>
  <c r="AD106" i="8"/>
  <c r="AA106" i="8"/>
  <c r="X106" i="8"/>
  <c r="U106" i="8"/>
  <c r="R106" i="8"/>
  <c r="L106" i="8"/>
  <c r="I106" i="8"/>
  <c r="F106" i="8"/>
  <c r="AP105" i="8"/>
  <c r="AM105" i="8"/>
  <c r="AG105" i="8"/>
  <c r="AD105" i="8"/>
  <c r="AA105" i="8"/>
  <c r="X105" i="8"/>
  <c r="U105" i="8"/>
  <c r="R105" i="8"/>
  <c r="L105" i="8"/>
  <c r="I105" i="8"/>
  <c r="F105" i="8"/>
  <c r="AP104" i="8"/>
  <c r="AM104" i="8"/>
  <c r="AG104" i="8"/>
  <c r="AD104" i="8"/>
  <c r="AA104" i="8"/>
  <c r="X104" i="8"/>
  <c r="U104" i="8"/>
  <c r="R104" i="8"/>
  <c r="L104" i="8"/>
  <c r="I104" i="8"/>
  <c r="F104" i="8"/>
  <c r="AP103" i="8"/>
  <c r="AM103" i="8"/>
  <c r="AG103" i="8"/>
  <c r="AD103" i="8"/>
  <c r="AA103" i="8"/>
  <c r="X103" i="8"/>
  <c r="U103" i="8"/>
  <c r="R103" i="8"/>
  <c r="L103" i="8"/>
  <c r="I103" i="8"/>
  <c r="F103" i="8"/>
  <c r="AP102" i="8"/>
  <c r="AG102" i="8"/>
  <c r="AD102" i="8"/>
  <c r="AA102" i="8"/>
  <c r="X102" i="8"/>
  <c r="U102" i="8"/>
  <c r="R102" i="8"/>
  <c r="L102" i="8"/>
  <c r="I102" i="8"/>
  <c r="F102" i="8"/>
  <c r="AP101" i="8"/>
  <c r="AG101" i="8"/>
  <c r="AD101" i="8"/>
  <c r="AA101" i="8"/>
  <c r="X101" i="8"/>
  <c r="U101" i="8"/>
  <c r="R101" i="8"/>
  <c r="L101" i="8"/>
  <c r="I101" i="8"/>
  <c r="F101" i="8"/>
  <c r="AP100" i="8"/>
  <c r="AJ100" i="8"/>
  <c r="AG100" i="8"/>
  <c r="AD100" i="8"/>
  <c r="AA100" i="8"/>
  <c r="X100" i="8"/>
  <c r="U100" i="8"/>
  <c r="R100" i="8"/>
  <c r="L100" i="8"/>
  <c r="I100" i="8"/>
  <c r="F100" i="8"/>
  <c r="AP99" i="8"/>
  <c r="AJ99" i="8"/>
  <c r="AG99" i="8"/>
  <c r="AD99" i="8"/>
  <c r="AA99" i="8"/>
  <c r="X99" i="8"/>
  <c r="U99" i="8"/>
  <c r="R99" i="8"/>
  <c r="L99" i="8"/>
  <c r="I99" i="8"/>
  <c r="F99" i="8"/>
  <c r="AP98" i="8"/>
  <c r="AM98" i="8"/>
  <c r="AG98" i="8"/>
  <c r="AD98" i="8"/>
  <c r="AA98" i="8"/>
  <c r="X98" i="8"/>
  <c r="U98" i="8"/>
  <c r="R98" i="8"/>
  <c r="L98" i="8"/>
  <c r="I98" i="8"/>
  <c r="F98" i="8"/>
  <c r="AP97" i="8"/>
  <c r="AG97" i="8"/>
  <c r="AD97" i="8"/>
  <c r="AA97" i="8"/>
  <c r="X97" i="8"/>
  <c r="U97" i="8"/>
  <c r="R97" i="8"/>
  <c r="L97" i="8"/>
  <c r="I97" i="8"/>
  <c r="F97" i="8"/>
  <c r="AP96" i="8"/>
  <c r="AG96" i="8"/>
  <c r="AD96" i="8"/>
  <c r="AA96" i="8"/>
  <c r="X96" i="8"/>
  <c r="U96" i="8"/>
  <c r="R96" i="8"/>
  <c r="L96" i="8"/>
  <c r="I96" i="8"/>
  <c r="F96" i="8"/>
  <c r="AP95" i="8"/>
  <c r="AG95" i="8"/>
  <c r="AD95" i="8"/>
  <c r="AA95" i="8"/>
  <c r="X95" i="8"/>
  <c r="U95" i="8"/>
  <c r="R95" i="8"/>
  <c r="L95" i="8"/>
  <c r="I95" i="8"/>
  <c r="F95" i="8"/>
  <c r="AP94" i="8"/>
  <c r="AG94" i="8"/>
  <c r="AD94" i="8"/>
  <c r="AA94" i="8"/>
  <c r="X94" i="8"/>
  <c r="U94" i="8"/>
  <c r="R94" i="8"/>
  <c r="L94" i="8"/>
  <c r="I94" i="8"/>
  <c r="F94" i="8"/>
  <c r="AP93" i="8"/>
  <c r="AG93" i="8"/>
  <c r="AD93" i="8"/>
  <c r="AA93" i="8"/>
  <c r="X93" i="8"/>
  <c r="U93" i="8"/>
  <c r="R93" i="8"/>
  <c r="L93" i="8"/>
  <c r="I93" i="8"/>
  <c r="F93" i="8"/>
  <c r="AP92" i="8"/>
  <c r="AG92" i="8"/>
  <c r="AD92" i="8"/>
  <c r="AA92" i="8"/>
  <c r="X92" i="8"/>
  <c r="U92" i="8"/>
  <c r="R92" i="8"/>
  <c r="L92" i="8"/>
  <c r="I92" i="8"/>
  <c r="F92" i="8"/>
  <c r="AP91" i="8"/>
  <c r="AG91" i="8"/>
  <c r="AD91" i="8"/>
  <c r="AA91" i="8"/>
  <c r="X91" i="8"/>
  <c r="U91" i="8"/>
  <c r="R91" i="8"/>
  <c r="L91" i="8"/>
  <c r="I91" i="8"/>
  <c r="F91" i="8"/>
  <c r="AP90" i="8"/>
  <c r="AG90" i="8"/>
  <c r="AD90" i="8"/>
  <c r="AA90" i="8"/>
  <c r="X90" i="8"/>
  <c r="U90" i="8"/>
  <c r="R90" i="8"/>
  <c r="L90" i="8"/>
  <c r="I90" i="8"/>
  <c r="F90" i="8"/>
  <c r="AP89" i="8"/>
  <c r="AJ89" i="8"/>
  <c r="AG89" i="8"/>
  <c r="AD89" i="8"/>
  <c r="AA89" i="8"/>
  <c r="X89" i="8"/>
  <c r="U89" i="8"/>
  <c r="R89" i="8"/>
  <c r="L89" i="8"/>
  <c r="I89" i="8"/>
  <c r="F89" i="8"/>
  <c r="AP88" i="8"/>
  <c r="AJ88" i="8"/>
  <c r="AG88" i="8"/>
  <c r="AD88" i="8"/>
  <c r="AA88" i="8"/>
  <c r="X88" i="8"/>
  <c r="U88" i="8"/>
  <c r="R88" i="8"/>
  <c r="L88" i="8"/>
  <c r="I88" i="8"/>
  <c r="F88" i="8"/>
  <c r="AP87" i="8"/>
  <c r="AM87" i="8"/>
  <c r="AG87" i="8"/>
  <c r="AD87" i="8"/>
  <c r="AA87" i="8"/>
  <c r="X87" i="8"/>
  <c r="U87" i="8"/>
  <c r="R87" i="8"/>
  <c r="L87" i="8"/>
  <c r="I87" i="8"/>
  <c r="F87" i="8"/>
  <c r="AP86" i="8"/>
  <c r="AM86" i="8"/>
  <c r="AJ86" i="8"/>
  <c r="AG86" i="8"/>
  <c r="AD86" i="8"/>
  <c r="AA86" i="8"/>
  <c r="X86" i="8"/>
  <c r="U86" i="8"/>
  <c r="R86" i="8"/>
  <c r="L86" i="8"/>
  <c r="I86" i="8"/>
  <c r="F86" i="8"/>
  <c r="AP85" i="8"/>
  <c r="AM85" i="8"/>
  <c r="AG85" i="8"/>
  <c r="AD85" i="8"/>
  <c r="AA85" i="8"/>
  <c r="X85" i="8"/>
  <c r="U85" i="8"/>
  <c r="R85" i="8"/>
  <c r="L85" i="8"/>
  <c r="I85" i="8"/>
  <c r="F85" i="8"/>
  <c r="AP84" i="8"/>
  <c r="AG84" i="8"/>
  <c r="AD84" i="8"/>
  <c r="AA84" i="8"/>
  <c r="X84" i="8"/>
  <c r="U84" i="8"/>
  <c r="R84" i="8"/>
  <c r="L84" i="8"/>
  <c r="I84" i="8"/>
  <c r="F84" i="8"/>
  <c r="AP83" i="8"/>
  <c r="AG83" i="8"/>
  <c r="AD83" i="8"/>
  <c r="AA83" i="8"/>
  <c r="X83" i="8"/>
  <c r="U83" i="8"/>
  <c r="R83" i="8"/>
  <c r="L83" i="8"/>
  <c r="I83" i="8"/>
  <c r="F83" i="8"/>
  <c r="AP82" i="8"/>
  <c r="AG82" i="8"/>
  <c r="AD82" i="8"/>
  <c r="AA82" i="8"/>
  <c r="X82" i="8"/>
  <c r="U82" i="8"/>
  <c r="R82" i="8"/>
  <c r="L82" i="8"/>
  <c r="I82" i="8"/>
  <c r="F82" i="8"/>
  <c r="AP81" i="8"/>
  <c r="AM81" i="8"/>
  <c r="AG81" i="8"/>
  <c r="AD81" i="8"/>
  <c r="AA81" i="8"/>
  <c r="X81" i="8"/>
  <c r="U81" i="8"/>
  <c r="R81" i="8"/>
  <c r="L81" i="8"/>
  <c r="I81" i="8"/>
  <c r="F81" i="8"/>
  <c r="AP80" i="8"/>
  <c r="AG80" i="8"/>
  <c r="AD80" i="8"/>
  <c r="AA80" i="8"/>
  <c r="X80" i="8"/>
  <c r="U80" i="8"/>
  <c r="R80" i="8"/>
  <c r="L80" i="8"/>
  <c r="I80" i="8"/>
  <c r="F80" i="8"/>
  <c r="AP79" i="8"/>
  <c r="AM79" i="8"/>
  <c r="AG79" i="8"/>
  <c r="AD79" i="8"/>
  <c r="AA79" i="8"/>
  <c r="X79" i="8"/>
  <c r="U79" i="8"/>
  <c r="R79" i="8"/>
  <c r="L79" i="8"/>
  <c r="I79" i="8"/>
  <c r="F79" i="8"/>
  <c r="AP78" i="8"/>
  <c r="AM78" i="8"/>
  <c r="AG78" i="8"/>
  <c r="AD78" i="8"/>
  <c r="AA78" i="8"/>
  <c r="X78" i="8"/>
  <c r="U78" i="8"/>
  <c r="R78" i="8"/>
  <c r="L78" i="8"/>
  <c r="I78" i="8"/>
  <c r="F78" i="8"/>
  <c r="AP77" i="8"/>
  <c r="AM77" i="8"/>
  <c r="AG77" i="8"/>
  <c r="AD77" i="8"/>
  <c r="AA77" i="8"/>
  <c r="X77" i="8"/>
  <c r="U77" i="8"/>
  <c r="R77" i="8"/>
  <c r="L77" i="8"/>
  <c r="I77" i="8"/>
  <c r="F77" i="8"/>
  <c r="AP76" i="8"/>
  <c r="AM76" i="8"/>
  <c r="AG76" i="8"/>
  <c r="AD76" i="8"/>
  <c r="AA76" i="8"/>
  <c r="X76" i="8"/>
  <c r="U76" i="8"/>
  <c r="R76" i="8"/>
  <c r="L76" i="8"/>
  <c r="I76" i="8"/>
  <c r="F76" i="8"/>
  <c r="AP75" i="8"/>
  <c r="AG75" i="8"/>
  <c r="AD75" i="8"/>
  <c r="AA75" i="8"/>
  <c r="X75" i="8"/>
  <c r="U75" i="8"/>
  <c r="R75" i="8"/>
  <c r="L75" i="8"/>
  <c r="I75" i="8"/>
  <c r="F75" i="8"/>
  <c r="AP74" i="8"/>
  <c r="AG74" i="8"/>
  <c r="AD74" i="8"/>
  <c r="AA74" i="8"/>
  <c r="X74" i="8"/>
  <c r="U74" i="8"/>
  <c r="R74" i="8"/>
  <c r="L74" i="8"/>
  <c r="I74" i="8"/>
  <c r="F74" i="8"/>
  <c r="AP73" i="8"/>
  <c r="AG73" i="8"/>
  <c r="AD73" i="8"/>
  <c r="AA73" i="8"/>
  <c r="X73" i="8"/>
  <c r="U73" i="8"/>
  <c r="R73" i="8"/>
  <c r="L73" i="8"/>
  <c r="I73" i="8"/>
  <c r="F73" i="8"/>
  <c r="AP72" i="8"/>
  <c r="AJ72" i="8"/>
  <c r="AG72" i="8"/>
  <c r="AD72" i="8"/>
  <c r="AA72" i="8"/>
  <c r="X72" i="8"/>
  <c r="U72" i="8"/>
  <c r="R72" i="8"/>
  <c r="L72" i="8"/>
  <c r="I72" i="8"/>
  <c r="F72" i="8"/>
  <c r="AP71" i="8"/>
  <c r="AG71" i="8"/>
  <c r="AD71" i="8"/>
  <c r="AA71" i="8"/>
  <c r="X71" i="8"/>
  <c r="U71" i="8"/>
  <c r="R71" i="8"/>
  <c r="L71" i="8"/>
  <c r="I71" i="8"/>
  <c r="F71" i="8"/>
  <c r="AP70" i="8"/>
  <c r="AG70" i="8"/>
  <c r="AD70" i="8"/>
  <c r="AA70" i="8"/>
  <c r="X70" i="8"/>
  <c r="U70" i="8"/>
  <c r="R70" i="8"/>
  <c r="L70" i="8"/>
  <c r="I70" i="8"/>
  <c r="F70" i="8"/>
  <c r="AP69" i="8"/>
  <c r="AJ69" i="8"/>
  <c r="AG69" i="8"/>
  <c r="AD69" i="8"/>
  <c r="AA69" i="8"/>
  <c r="X69" i="8"/>
  <c r="U69" i="8"/>
  <c r="R69" i="8"/>
  <c r="L69" i="8"/>
  <c r="I69" i="8"/>
  <c r="F69" i="8"/>
  <c r="AP68" i="8"/>
  <c r="AG68" i="8"/>
  <c r="AD68" i="8"/>
  <c r="AA68" i="8"/>
  <c r="X68" i="8"/>
  <c r="U68" i="8"/>
  <c r="R68" i="8"/>
  <c r="L68" i="8"/>
  <c r="I68" i="8"/>
  <c r="F68" i="8"/>
  <c r="AP67" i="8"/>
  <c r="AG67" i="8"/>
  <c r="AD67" i="8"/>
  <c r="AA67" i="8"/>
  <c r="X67" i="8"/>
  <c r="U67" i="8"/>
  <c r="R67" i="8"/>
  <c r="L67" i="8"/>
  <c r="I67" i="8"/>
  <c r="F67" i="8"/>
  <c r="AP66" i="8"/>
  <c r="AG66" i="8"/>
  <c r="AD66" i="8"/>
  <c r="AA66" i="8"/>
  <c r="X66" i="8"/>
  <c r="U66" i="8"/>
  <c r="R66" i="8"/>
  <c r="L66" i="8"/>
  <c r="I66" i="8"/>
  <c r="F66" i="8"/>
  <c r="AP65" i="8"/>
  <c r="AM65" i="8"/>
  <c r="AJ65" i="8"/>
  <c r="AG65" i="8"/>
  <c r="AD65" i="8"/>
  <c r="AA65" i="8"/>
  <c r="X65" i="8"/>
  <c r="U65" i="8"/>
  <c r="R65" i="8"/>
  <c r="L65" i="8"/>
  <c r="I65" i="8"/>
  <c r="F65" i="8"/>
  <c r="AP64" i="8"/>
  <c r="AG64" i="8"/>
  <c r="AD64" i="8"/>
  <c r="AA64" i="8"/>
  <c r="X64" i="8"/>
  <c r="U64" i="8"/>
  <c r="R64" i="8"/>
  <c r="L64" i="8"/>
  <c r="I64" i="8"/>
  <c r="F64" i="8"/>
  <c r="AP63" i="8"/>
  <c r="AG63" i="8"/>
  <c r="AD63" i="8"/>
  <c r="AA63" i="8"/>
  <c r="X63" i="8"/>
  <c r="U63" i="8"/>
  <c r="R63" i="8"/>
  <c r="L63" i="8"/>
  <c r="I63" i="8"/>
  <c r="F63" i="8"/>
  <c r="AP62" i="8"/>
  <c r="AG62" i="8"/>
  <c r="AD62" i="8"/>
  <c r="AA62" i="8"/>
  <c r="X62" i="8"/>
  <c r="U62" i="8"/>
  <c r="R62" i="8"/>
  <c r="L62" i="8"/>
  <c r="I62" i="8"/>
  <c r="F62" i="8"/>
  <c r="AP61" i="8"/>
  <c r="AG61" i="8"/>
  <c r="AD61" i="8"/>
  <c r="AA61" i="8"/>
  <c r="X61" i="8"/>
  <c r="U61" i="8"/>
  <c r="R61" i="8"/>
  <c r="L61" i="8"/>
  <c r="I61" i="8"/>
  <c r="F61" i="8"/>
  <c r="AP60" i="8"/>
  <c r="AM60" i="8"/>
  <c r="AG60" i="8"/>
  <c r="AD60" i="8"/>
  <c r="AA60" i="8"/>
  <c r="X60" i="8"/>
  <c r="U60" i="8"/>
  <c r="R60" i="8"/>
  <c r="L60" i="8"/>
  <c r="I60" i="8"/>
  <c r="F60" i="8"/>
  <c r="AP59" i="8"/>
  <c r="AG59" i="8"/>
  <c r="AD59" i="8"/>
  <c r="AA59" i="8"/>
  <c r="X59" i="8"/>
  <c r="U59" i="8"/>
  <c r="R59" i="8"/>
  <c r="L59" i="8"/>
  <c r="I59" i="8"/>
  <c r="F59" i="8"/>
  <c r="AP58" i="8"/>
  <c r="AM58" i="8"/>
  <c r="AG58" i="8"/>
  <c r="AD58" i="8"/>
  <c r="AA58" i="8"/>
  <c r="X58" i="8"/>
  <c r="U58" i="8"/>
  <c r="R58" i="8"/>
  <c r="L58" i="8"/>
  <c r="I58" i="8"/>
  <c r="F58" i="8"/>
  <c r="AP57" i="8"/>
  <c r="AG57" i="8"/>
  <c r="AD57" i="8"/>
  <c r="AA57" i="8"/>
  <c r="X57" i="8"/>
  <c r="U57" i="8"/>
  <c r="R57" i="8"/>
  <c r="L57" i="8"/>
  <c r="I57" i="8"/>
  <c r="F57" i="8"/>
  <c r="AP56" i="8"/>
  <c r="AG56" i="8"/>
  <c r="AD56" i="8"/>
  <c r="AA56" i="8"/>
  <c r="X56" i="8"/>
  <c r="U56" i="8"/>
  <c r="R56" i="8"/>
  <c r="L56" i="8"/>
  <c r="I56" i="8"/>
  <c r="F56" i="8"/>
  <c r="AP55" i="8"/>
  <c r="AG55" i="8"/>
  <c r="AD55" i="8"/>
  <c r="AA55" i="8"/>
  <c r="X55" i="8"/>
  <c r="U55" i="8"/>
  <c r="R55" i="8"/>
  <c r="L55" i="8"/>
  <c r="I55" i="8"/>
  <c r="F55" i="8"/>
  <c r="AP54" i="8"/>
  <c r="AM54" i="8"/>
  <c r="AG54" i="8"/>
  <c r="AD54" i="8"/>
  <c r="AA54" i="8"/>
  <c r="X54" i="8"/>
  <c r="U54" i="8"/>
  <c r="R54" i="8"/>
  <c r="L54" i="8"/>
  <c r="I54" i="8"/>
  <c r="F54" i="8"/>
  <c r="AP53" i="8"/>
  <c r="AG53" i="8"/>
  <c r="AD53" i="8"/>
  <c r="AA53" i="8"/>
  <c r="X53" i="8"/>
  <c r="U53" i="8"/>
  <c r="R53" i="8"/>
  <c r="L53" i="8"/>
  <c r="I53" i="8"/>
  <c r="F53" i="8"/>
  <c r="AP52" i="8"/>
  <c r="AM52" i="8"/>
  <c r="AG52" i="8"/>
  <c r="AD52" i="8"/>
  <c r="AA52" i="8"/>
  <c r="X52" i="8"/>
  <c r="U52" i="8"/>
  <c r="R52" i="8"/>
  <c r="L52" i="8"/>
  <c r="I52" i="8"/>
  <c r="F52" i="8"/>
  <c r="AP51" i="8"/>
  <c r="AM51" i="8"/>
  <c r="AG51" i="8"/>
  <c r="AD51" i="8"/>
  <c r="AA51" i="8"/>
  <c r="X51" i="8"/>
  <c r="U51" i="8"/>
  <c r="R51" i="8"/>
  <c r="L51" i="8"/>
  <c r="I51" i="8"/>
  <c r="F51" i="8"/>
  <c r="AP50" i="8"/>
  <c r="AM50" i="8"/>
  <c r="AG50" i="8"/>
  <c r="AD50" i="8"/>
  <c r="AA50" i="8"/>
  <c r="X50" i="8"/>
  <c r="U50" i="8"/>
  <c r="R50" i="8"/>
  <c r="L50" i="8"/>
  <c r="I50" i="8"/>
  <c r="F50" i="8"/>
  <c r="AP49" i="8"/>
  <c r="AG49" i="8"/>
  <c r="AD49" i="8"/>
  <c r="AA49" i="8"/>
  <c r="X49" i="8"/>
  <c r="U49" i="8"/>
  <c r="R49" i="8"/>
  <c r="L49" i="8"/>
  <c r="I49" i="8"/>
  <c r="F49" i="8"/>
  <c r="AP48" i="8"/>
  <c r="AG48" i="8"/>
  <c r="AD48" i="8"/>
  <c r="AA48" i="8"/>
  <c r="X48" i="8"/>
  <c r="U48" i="8"/>
  <c r="R48" i="8"/>
  <c r="L48" i="8"/>
  <c r="I48" i="8"/>
  <c r="F48" i="8"/>
  <c r="AP47" i="8"/>
  <c r="AG47" i="8"/>
  <c r="AD47" i="8"/>
  <c r="AA47" i="8"/>
  <c r="X47" i="8"/>
  <c r="U47" i="8"/>
  <c r="R47" i="8"/>
  <c r="L47" i="8"/>
  <c r="I47" i="8"/>
  <c r="F47" i="8"/>
  <c r="AP46" i="8"/>
  <c r="AM46" i="8"/>
  <c r="AG46" i="8"/>
  <c r="AD46" i="8"/>
  <c r="AA46" i="8"/>
  <c r="X46" i="8"/>
  <c r="U46" i="8"/>
  <c r="R46" i="8"/>
  <c r="L46" i="8"/>
  <c r="I46" i="8"/>
  <c r="F46" i="8"/>
  <c r="AP45" i="8"/>
  <c r="AJ45" i="8"/>
  <c r="AG45" i="8"/>
  <c r="AD45" i="8"/>
  <c r="AA45" i="8"/>
  <c r="X45" i="8"/>
  <c r="U45" i="8"/>
  <c r="R45" i="8"/>
  <c r="L45" i="8"/>
  <c r="I45" i="8"/>
  <c r="F45" i="8"/>
  <c r="AP44" i="8"/>
  <c r="AJ44" i="8"/>
  <c r="AG44" i="8"/>
  <c r="AD44" i="8"/>
  <c r="AA44" i="8"/>
  <c r="X44" i="8"/>
  <c r="U44" i="8"/>
  <c r="R44" i="8"/>
  <c r="L44" i="8"/>
  <c r="I44" i="8"/>
  <c r="F44" i="8"/>
  <c r="AP43" i="8"/>
  <c r="AG43" i="8"/>
  <c r="AD43" i="8"/>
  <c r="AA43" i="8"/>
  <c r="X43" i="8"/>
  <c r="U43" i="8"/>
  <c r="R43" i="8"/>
  <c r="L43" i="8"/>
  <c r="I43" i="8"/>
  <c r="F43" i="8"/>
  <c r="AP42" i="8"/>
  <c r="AG42" i="8"/>
  <c r="AD42" i="8"/>
  <c r="AA42" i="8"/>
  <c r="X42" i="8"/>
  <c r="U42" i="8"/>
  <c r="R42" i="8"/>
  <c r="L42" i="8"/>
  <c r="I42" i="8"/>
  <c r="F42" i="8"/>
  <c r="AP41" i="8"/>
  <c r="AG41" i="8"/>
  <c r="AD41" i="8"/>
  <c r="AA41" i="8"/>
  <c r="X41" i="8"/>
  <c r="U41" i="8"/>
  <c r="R41" i="8"/>
  <c r="L41" i="8"/>
  <c r="I41" i="8"/>
  <c r="F41" i="8"/>
  <c r="AP40" i="8"/>
  <c r="AM40" i="8"/>
  <c r="AG40" i="8"/>
  <c r="AD40" i="8"/>
  <c r="AA40" i="8"/>
  <c r="X40" i="8"/>
  <c r="U40" i="8"/>
  <c r="R40" i="8"/>
  <c r="L40" i="8"/>
  <c r="I40" i="8"/>
  <c r="F40" i="8"/>
  <c r="AP39" i="8"/>
  <c r="AG39" i="8"/>
  <c r="AD39" i="8"/>
  <c r="AA39" i="8"/>
  <c r="X39" i="8"/>
  <c r="U39" i="8"/>
  <c r="R39" i="8"/>
  <c r="L39" i="8"/>
  <c r="I39" i="8"/>
  <c r="F39" i="8"/>
  <c r="AP38" i="8"/>
  <c r="AG38" i="8"/>
  <c r="AD38" i="8"/>
  <c r="AA38" i="8"/>
  <c r="X38" i="8"/>
  <c r="U38" i="8"/>
  <c r="R38" i="8"/>
  <c r="L38" i="8"/>
  <c r="I38" i="8"/>
  <c r="F38" i="8"/>
  <c r="AP37" i="8"/>
  <c r="AG37" i="8"/>
  <c r="AD37" i="8"/>
  <c r="AA37" i="8"/>
  <c r="X37" i="8"/>
  <c r="U37" i="8"/>
  <c r="R37" i="8"/>
  <c r="L37" i="8"/>
  <c r="I37" i="8"/>
  <c r="F37" i="8"/>
  <c r="AP36" i="8"/>
  <c r="AM36" i="8"/>
  <c r="AG36" i="8"/>
  <c r="AD36" i="8"/>
  <c r="AA36" i="8"/>
  <c r="X36" i="8"/>
  <c r="U36" i="8"/>
  <c r="R36" i="8"/>
  <c r="L36" i="8"/>
  <c r="I36" i="8"/>
  <c r="F36" i="8"/>
  <c r="AP35" i="8"/>
  <c r="AG35" i="8"/>
  <c r="AD35" i="8"/>
  <c r="AA35" i="8"/>
  <c r="X35" i="8"/>
  <c r="U35" i="8"/>
  <c r="R35" i="8"/>
  <c r="L35" i="8"/>
  <c r="I35" i="8"/>
  <c r="F35" i="8"/>
  <c r="AP34" i="8"/>
  <c r="AG34" i="8"/>
  <c r="AD34" i="8"/>
  <c r="AA34" i="8"/>
  <c r="X34" i="8"/>
  <c r="U34" i="8"/>
  <c r="R34" i="8"/>
  <c r="L34" i="8"/>
  <c r="I34" i="8"/>
  <c r="F34" i="8"/>
  <c r="AP33" i="8"/>
  <c r="AM33" i="8"/>
  <c r="AG33" i="8"/>
  <c r="AD33" i="8"/>
  <c r="AA33" i="8"/>
  <c r="X33" i="8"/>
  <c r="U33" i="8"/>
  <c r="R33" i="8"/>
  <c r="L33" i="8"/>
  <c r="I33" i="8"/>
  <c r="F33" i="8"/>
  <c r="AP32" i="8"/>
  <c r="AG32" i="8"/>
  <c r="AD32" i="8"/>
  <c r="AA32" i="8"/>
  <c r="X32" i="8"/>
  <c r="U32" i="8"/>
  <c r="R32" i="8"/>
  <c r="L32" i="8"/>
  <c r="I32" i="8"/>
  <c r="F32" i="8"/>
  <c r="AP31" i="8"/>
  <c r="AG31" i="8"/>
  <c r="AD31" i="8"/>
  <c r="AA31" i="8"/>
  <c r="X31" i="8"/>
  <c r="U31" i="8"/>
  <c r="R31" i="8"/>
  <c r="L31" i="8"/>
  <c r="I31" i="8"/>
  <c r="F31" i="8"/>
  <c r="AP30" i="8"/>
  <c r="AM30" i="8"/>
  <c r="AG30" i="8"/>
  <c r="AD30" i="8"/>
  <c r="AA30" i="8"/>
  <c r="X30" i="8"/>
  <c r="U30" i="8"/>
  <c r="R30" i="8"/>
  <c r="L30" i="8"/>
  <c r="I30" i="8"/>
  <c r="F30" i="8"/>
  <c r="AP29" i="8"/>
  <c r="AG29" i="8"/>
  <c r="AD29" i="8"/>
  <c r="AA29" i="8"/>
  <c r="X29" i="8"/>
  <c r="U29" i="8"/>
  <c r="R29" i="8"/>
  <c r="L29" i="8"/>
  <c r="I29" i="8"/>
  <c r="F29" i="8"/>
  <c r="AP28" i="8"/>
  <c r="AM28" i="8"/>
  <c r="AG28" i="8"/>
  <c r="AD28" i="8"/>
  <c r="AA28" i="8"/>
  <c r="X28" i="8"/>
  <c r="U28" i="8"/>
  <c r="R28" i="8"/>
  <c r="L28" i="8"/>
  <c r="I28" i="8"/>
  <c r="F28" i="8"/>
  <c r="AP27" i="8"/>
  <c r="AM27" i="8"/>
  <c r="AG27" i="8"/>
  <c r="AD27" i="8"/>
  <c r="AA27" i="8"/>
  <c r="X27" i="8"/>
  <c r="U27" i="8"/>
  <c r="R27" i="8"/>
  <c r="L27" i="8"/>
  <c r="I27" i="8"/>
  <c r="F27" i="8"/>
  <c r="AP26" i="8"/>
  <c r="AG26" i="8"/>
  <c r="AD26" i="8"/>
  <c r="AA26" i="8"/>
  <c r="X26" i="8"/>
  <c r="U26" i="8"/>
  <c r="R26" i="8"/>
  <c r="L26" i="8"/>
  <c r="I26" i="8"/>
  <c r="F26" i="8"/>
  <c r="AP25" i="8"/>
  <c r="AM25" i="8"/>
  <c r="AG25" i="8"/>
  <c r="AD25" i="8"/>
  <c r="AA25" i="8"/>
  <c r="X25" i="8"/>
  <c r="U25" i="8"/>
  <c r="R25" i="8"/>
  <c r="L25" i="8"/>
  <c r="I25" i="8"/>
  <c r="F25" i="8"/>
  <c r="AP24" i="8"/>
  <c r="AM24" i="8"/>
  <c r="AG24" i="8"/>
  <c r="AD24" i="8"/>
  <c r="AA24" i="8"/>
  <c r="X24" i="8"/>
  <c r="U24" i="8"/>
  <c r="R24" i="8"/>
  <c r="L24" i="8"/>
  <c r="I24" i="8"/>
  <c r="F24" i="8"/>
  <c r="AP23" i="8"/>
  <c r="AG23" i="8"/>
  <c r="AD23" i="8"/>
  <c r="AA23" i="8"/>
  <c r="X23" i="8"/>
  <c r="U23" i="8"/>
  <c r="R23" i="8"/>
  <c r="L23" i="8"/>
  <c r="I23" i="8"/>
  <c r="F23" i="8"/>
  <c r="AP22" i="8"/>
  <c r="AG22" i="8"/>
  <c r="AD22" i="8"/>
  <c r="AA22" i="8"/>
  <c r="X22" i="8"/>
  <c r="U22" i="8"/>
  <c r="R22" i="8"/>
  <c r="L22" i="8"/>
  <c r="I22" i="8"/>
  <c r="F22" i="8"/>
  <c r="AP21" i="8"/>
  <c r="AG21" i="8"/>
  <c r="AD21" i="8"/>
  <c r="AA21" i="8"/>
  <c r="X21" i="8"/>
  <c r="U21" i="8"/>
  <c r="R21" i="8"/>
  <c r="L21" i="8"/>
  <c r="I21" i="8"/>
  <c r="F21" i="8"/>
  <c r="AP20" i="8"/>
  <c r="AG20" i="8"/>
  <c r="AD20" i="8"/>
  <c r="AA20" i="8"/>
  <c r="X20" i="8"/>
  <c r="U20" i="8"/>
  <c r="R20" i="8"/>
  <c r="L20" i="8"/>
  <c r="I20" i="8"/>
  <c r="F20" i="8"/>
  <c r="AS19" i="8"/>
  <c r="AP19" i="8"/>
  <c r="AG19" i="8"/>
  <c r="AD19" i="8"/>
  <c r="AA19" i="8"/>
  <c r="X19" i="8"/>
  <c r="U19" i="8"/>
  <c r="R19" i="8"/>
  <c r="L19" i="8"/>
  <c r="I19" i="8"/>
  <c r="F19" i="8"/>
  <c r="AS18" i="8"/>
  <c r="AP18" i="8"/>
  <c r="AG18" i="8"/>
  <c r="AD18" i="8"/>
  <c r="AA18" i="8"/>
  <c r="X18" i="8"/>
  <c r="U18" i="8"/>
  <c r="R18" i="8"/>
  <c r="L18" i="8"/>
  <c r="I18" i="8"/>
  <c r="F18" i="8"/>
  <c r="AS17" i="8"/>
  <c r="AP17" i="8"/>
  <c r="AG17" i="8"/>
  <c r="AD17" i="8"/>
  <c r="AA17" i="8"/>
  <c r="X17" i="8"/>
  <c r="U17" i="8"/>
  <c r="R17" i="8"/>
  <c r="L17" i="8"/>
  <c r="I17" i="8"/>
  <c r="F17" i="8"/>
  <c r="AS16" i="8"/>
  <c r="AP16" i="8"/>
  <c r="AG16" i="8"/>
  <c r="AD16" i="8"/>
  <c r="AA16" i="8"/>
  <c r="X16" i="8"/>
  <c r="U16" i="8"/>
  <c r="R16" i="8"/>
  <c r="L16" i="8"/>
  <c r="I16" i="8"/>
  <c r="F16" i="8"/>
  <c r="AS15" i="8"/>
  <c r="AP15" i="8"/>
  <c r="AM15" i="8"/>
  <c r="AG15" i="8"/>
  <c r="AD15" i="8"/>
  <c r="AA15" i="8"/>
  <c r="X15" i="8"/>
  <c r="U15" i="8"/>
  <c r="R15" i="8"/>
  <c r="L15" i="8"/>
  <c r="I15" i="8"/>
  <c r="F15" i="8"/>
  <c r="AP14" i="8"/>
  <c r="AM14" i="8"/>
  <c r="AG14" i="8"/>
  <c r="AD14" i="8"/>
  <c r="AA14" i="8"/>
  <c r="X14" i="8"/>
  <c r="U14" i="8"/>
  <c r="R14" i="8"/>
  <c r="L14" i="8"/>
  <c r="I14" i="8"/>
  <c r="F14" i="8"/>
  <c r="K31" i="9" l="1"/>
  <c r="F26" i="1"/>
  <c r="F18" i="7"/>
  <c r="F17" i="7"/>
  <c r="H21" i="7"/>
  <c r="F24" i="1"/>
  <c r="I24" i="2"/>
  <c r="G21" i="2"/>
  <c r="G16" i="2" l="1"/>
  <c r="G23" i="2" l="1"/>
  <c r="G22" i="2"/>
  <c r="G17" i="2"/>
  <c r="G18" i="2"/>
  <c r="G19" i="2"/>
  <c r="G20" i="2"/>
  <c r="G15" i="2"/>
</calcChain>
</file>

<file path=xl/sharedStrings.xml><?xml version="1.0" encoding="utf-8"?>
<sst xmlns="http://schemas.openxmlformats.org/spreadsheetml/2006/main" count="2694" uniqueCount="360">
  <si>
    <t>QUADRO DE INDICADORES DE PARTE I</t>
  </si>
  <si>
    <t>QUADRO DE INDICADORES DE PARTE II</t>
  </si>
  <si>
    <t>QUADRO DE INDICADORES DE PARTE III</t>
  </si>
  <si>
    <t>PERIODO AVALIADO</t>
  </si>
  <si>
    <t>RELATÓRIO MENSAL DE PRESTAÇÃO DE CONTAS DOS INDICADORES CONTRATUAIS ENTRE A OSS IPCEP E A SECRETARIA MUNICIPAL DE SAÚDE</t>
  </si>
  <si>
    <t>RESULTADO</t>
  </si>
  <si>
    <t>META</t>
  </si>
  <si>
    <t>PARTE I – TOTAL DE 9 INDICADORES PARA ANÁLISE DIRETA DA PERFORMANCE DA GESTÃO DA OSS</t>
  </si>
  <si>
    <t>REF.</t>
  </si>
  <si>
    <t>INDICADOR</t>
  </si>
  <si>
    <t>DESCRIÇÃO</t>
  </si>
  <si>
    <t>FÓRMULA DE CÁLCULO</t>
  </si>
  <si>
    <t>NUMERADOR</t>
  </si>
  <si>
    <t>DENOMINADOR</t>
  </si>
  <si>
    <t>Monitoramento da regularidade do envio da produção (SISAB)</t>
  </si>
  <si>
    <t>Proporção de equipes que informaram produção dos profissionais oportunamente e adequadamente</t>
  </si>
  <si>
    <t xml:space="preserve">(Número de equipes com comprovação de envio de arquivos / Número total de equipes) x100 </t>
  </si>
  <si>
    <t>Monitoramento do gasto administrativo</t>
  </si>
  <si>
    <t>Razão de gasto administrativo em relação ao total do gasto</t>
  </si>
  <si>
    <t xml:space="preserve">Valor gasto com a rubrica gestão TEIAS-OSS no período em análise/ Teto do valor para a rubrica gestão do TEIAS-OSS no período em análise </t>
  </si>
  <si>
    <t>&lt; ou =1</t>
  </si>
  <si>
    <t>Monitoramento da vacância de profissionais médicos nas equipes contratualizadas:</t>
  </si>
  <si>
    <t>Proporção de eSF com profissionais médicos, em equipe mínima, no período analisado</t>
  </si>
  <si>
    <t xml:space="preserve">(Total de médicos em equipe mínima cadastrados no SCNES/ Total de eSF cadastradas no SCNES) X100 </t>
  </si>
  <si>
    <t>Monitoramento da regularidade cadastral de profissionais</t>
  </si>
  <si>
    <t>Proporção de profissionais contratados com cadastro no SCNES da unidade contratualizada</t>
  </si>
  <si>
    <t xml:space="preserve">(Total de profissionais contratados no período em análise/ Total de profissionais contratados cadastrados no SCNES no período em análise) X100 </t>
  </si>
  <si>
    <t>Monitoramento da ruptura de estoque</t>
  </si>
  <si>
    <t>Proporção de itens padronizados dentro da validade</t>
  </si>
  <si>
    <t xml:space="preserve">(Total de itens das grades padronizadas* que estão dentro da validade, no período em análise/ Total de itens das grades padronizadas*) X 100    </t>
  </si>
  <si>
    <t>Inventário SPOT</t>
  </si>
  <si>
    <t>Proporção de divergência entre estoque físico e Sistema de Gerenciamento de Materiais</t>
  </si>
  <si>
    <t xml:space="preserve">(Quantitativo unitário da divergência verificada de um determinado item da Grade Padronizada* / Quantitativo referente a este item no Sistema de Gerenciamento de Materiais) x 100 </t>
  </si>
  <si>
    <t>Até 5%</t>
  </si>
  <si>
    <t>Monitoramento de equipamentos</t>
  </si>
  <si>
    <t>Proporção de equipamentos em operação nas unidades</t>
  </si>
  <si>
    <t xml:space="preserve">(Total de equipamentos em operação nas unidades no período em análise/ Total de equipamentos nas unidades contratualizadas) x 100   </t>
  </si>
  <si>
    <t>Mínimo 90%</t>
  </si>
  <si>
    <t>Acompanhamento das inconformidades laboratoriais nas unidades de saúde</t>
  </si>
  <si>
    <t>Proporção de inconformidades no preenchimento das requisições de exames laboratoriais por unidade de saúde</t>
  </si>
  <si>
    <t xml:space="preserve">(Total de requisições de exames com dados faltantes, por unidades de saúde, no período em análise/ Total de usuários que realizaram exames, por unidades de saúde, no período em análise) x 100 </t>
  </si>
  <si>
    <t>Até 7% para os primeiros 6 meses de contrato</t>
  </si>
  <si>
    <t>PARTE III  –  TOTAL DE 4 INDICADORES QUE VISAM A ANÁLISE DIRETA DA PERFORMANCE</t>
  </si>
  <si>
    <t>INDICADORES</t>
  </si>
  <si>
    <t>FÓRMULA</t>
  </si>
  <si>
    <t>Total atendido no prazo/ Total demandado</t>
  </si>
  <si>
    <t>≥80%</t>
  </si>
  <si>
    <t>Reserva financeira destinada ao provisionamento à luz da Resolução vigente.</t>
  </si>
  <si>
    <t>Saldo em conta corrente destinada ao provisionamento/Projeção de reserva de provisão</t>
  </si>
  <si>
    <t>Sim ou Não</t>
  </si>
  <si>
    <t>Sim</t>
  </si>
  <si>
    <t>Transferência de valores entre contratos</t>
  </si>
  <si>
    <t>Não</t>
  </si>
  <si>
    <t>METAS IND. BF/CFC</t>
  </si>
  <si>
    <t>Janeiro</t>
  </si>
  <si>
    <t>Fevereiro</t>
  </si>
  <si>
    <t>Março</t>
  </si>
  <si>
    <t>Abril</t>
  </si>
  <si>
    <t>Maio</t>
  </si>
  <si>
    <t>Junho</t>
  </si>
  <si>
    <t>Julho</t>
  </si>
  <si>
    <t>Agosto</t>
  </si>
  <si>
    <t>Setembro</t>
  </si>
  <si>
    <t>Outubro</t>
  </si>
  <si>
    <t xml:space="preserve">Novembro </t>
  </si>
  <si>
    <t>Dezembro</t>
  </si>
  <si>
    <t>Atendimento às demandas SMS/SMF (NAPS) no prazo</t>
  </si>
  <si>
    <t>Relatórios de prestação de contas assistencial e financeiros entregues em conformidade e dentro do prazo estabelecido.</t>
  </si>
  <si>
    <t>CONTRATO DE GESTÃO CELEBRADO ENTRE O MUNICÍPIO DO RIO DE JANEIRO, POR INTERMÉDIO DA SECRETARIA MUNICIPAL DE SAÚDE, COM A OSS IPCEP</t>
  </si>
  <si>
    <t>Contrato 012/2019</t>
  </si>
  <si>
    <r>
      <rPr>
        <b/>
        <sz val="11"/>
        <color rgb="FF000000"/>
        <rFont val="Calibri"/>
        <family val="2"/>
      </rPr>
      <t>Contrato</t>
    </r>
    <r>
      <rPr>
        <sz val="11"/>
        <color rgb="FF000000"/>
        <rFont val="Calibri"/>
        <family val="2"/>
      </rPr>
      <t xml:space="preserve"> 012/2019</t>
    </r>
  </si>
  <si>
    <r>
      <rPr>
        <b/>
        <sz val="12"/>
        <color rgb="FF000000"/>
        <rFont val="Calibri"/>
        <family val="2"/>
      </rPr>
      <t>Contrato</t>
    </r>
    <r>
      <rPr>
        <sz val="12"/>
        <color rgb="FF000000"/>
        <rFont val="Calibri"/>
        <family val="2"/>
      </rPr>
      <t xml:space="preserve"> 012/2019</t>
    </r>
  </si>
  <si>
    <t>INDICADORES ATINGIDOS PARTE I</t>
  </si>
  <si>
    <t>INDICADORES ATINGIDOS PARTE II</t>
  </si>
  <si>
    <t>INDICADORES ATINGIDOS PARTE III</t>
  </si>
  <si>
    <t>Monitoramento da capacidade das unidades em qualificar os dados dos usuários por meio do CNS (Cadastro Nacional de Saúde) definitivo</t>
  </si>
  <si>
    <t>Proporção de unidades de saúde com 80% ou mais de usuários com CNS definitivo</t>
  </si>
  <si>
    <t xml:space="preserve">(Número de unidades de saúde com 80% ou mais de usuários com CNS definitivo/ Total de unidades de saúde) x100 </t>
  </si>
  <si>
    <r>
      <rPr>
        <b/>
        <sz val="11"/>
        <color rgb="FF000000"/>
        <rFont val="Calibri"/>
        <family val="2"/>
      </rPr>
      <t>Competência em Análise</t>
    </r>
    <r>
      <rPr>
        <sz val="11"/>
        <color rgb="FF000000"/>
        <rFont val="Calibri"/>
        <family val="2"/>
      </rPr>
      <t>: Outubro/2019</t>
    </r>
  </si>
  <si>
    <t>5*</t>
  </si>
  <si>
    <r>
      <rPr>
        <b/>
        <sz val="11"/>
        <rFont val="Calibri"/>
        <family val="2"/>
      </rPr>
      <t xml:space="preserve">*Indicador 05 - </t>
    </r>
    <r>
      <rPr>
        <sz val="11"/>
        <rFont val="Calibri"/>
        <family val="2"/>
      </rPr>
      <t>As informações foram retiradas da Planilha de Cadastro dos profissionais contratados, encaminhada pelo DP. Em razão das divergências encontradas quanto ao registro dos nomes, realizamos uma conferência manual, conforme cadastro na Base do CNES, bem como procedemos com as devidas retificações a fim chegar ao resultado compatível com a realidade da área. Caso o cálculo seja invertido os valores serão: 30/43 x 100 = 69,77%.</t>
    </r>
  </si>
  <si>
    <r>
      <rPr>
        <b/>
        <sz val="11"/>
        <rFont val="Calibri"/>
        <family val="2"/>
      </rPr>
      <t>*Indicador 01</t>
    </r>
    <r>
      <rPr>
        <sz val="11"/>
        <rFont val="Calibri"/>
        <family val="2"/>
      </rPr>
      <t xml:space="preserve"> - Justificativa em anexo.</t>
    </r>
  </si>
  <si>
    <t>1*</t>
  </si>
  <si>
    <t>INDICADORES ATINGIDOS:</t>
  </si>
  <si>
    <t>ATINGIMENTO 0= NÃO/1=SIM</t>
  </si>
  <si>
    <t>OUTUBRO de 2019</t>
  </si>
  <si>
    <r>
      <rPr>
        <b/>
        <sz val="12"/>
        <color rgb="FF000000"/>
        <rFont val="Calibri"/>
        <family val="2"/>
      </rPr>
      <t>Competência em Análise</t>
    </r>
    <r>
      <rPr>
        <sz val="12"/>
        <color rgb="FF000000"/>
        <rFont val="Calibri"/>
        <family val="2"/>
      </rPr>
      <t>: Outubro/2019</t>
    </r>
  </si>
  <si>
    <r>
      <rPr>
        <b/>
        <sz val="11"/>
        <rFont val="Calibri"/>
        <family val="2"/>
        <scheme val="minor"/>
      </rPr>
      <t>Contrato</t>
    </r>
    <r>
      <rPr>
        <sz val="11"/>
        <rFont val="Calibri"/>
        <family val="2"/>
        <scheme val="minor"/>
      </rPr>
      <t xml:space="preserve"> 012/2019</t>
    </r>
  </si>
  <si>
    <t>PARTE II – TOTAL DE 14 INDICADORES PARA ANÁLISE DA PERFORMANCE DIRETA ASSISTENCIAL DAS UNIDADES E EQUIPES</t>
  </si>
  <si>
    <t>1) ACESSO E UTILIZAÇÃO DOS SERVIÇOS DE APS</t>
  </si>
  <si>
    <t>2) RESOLUTIVIDADE NA APS</t>
  </si>
  <si>
    <t>3) ABRANGÊNCIA – OFERTA DE SERVIÇOS</t>
  </si>
  <si>
    <t>4) COORDENAÇÃO DO CUIDADO NA APS</t>
  </si>
  <si>
    <t>5) ACESSO AO CUIDADO EM SAÚDE BUCAL</t>
  </si>
  <si>
    <t>6) COLETA DE EXAME CITOPATOLÓGICO DO COLO DO ÚTERO</t>
  </si>
  <si>
    <t>7) ACOMPANHAMENTO DA COBERTURA VACINAL EM CRIANÇAS DE UM ANO</t>
  </si>
  <si>
    <t>8) ACOMPANHAMENTO PRÉ-NATAL</t>
  </si>
  <si>
    <t>9) ACOMPANHAMENTO DO RECÉM-NASCIDO</t>
  </si>
  <si>
    <t>10) ACOMPANHAMENTO DOS DIABÉTICOS</t>
  </si>
  <si>
    <t>11) ACOMPANHAMENTO DO CUIDADO A PESSOAS COM TUBERCULOSE</t>
  </si>
  <si>
    <t>12) ACOMPANHAMENTO DA SÍFILIS NA GESTAÇÃO</t>
  </si>
  <si>
    <t>13) PROGRAMA SAÚDE NA ESCOLA (PSE)</t>
  </si>
  <si>
    <t>14) ACOMPANHAMENTO DAS CONDICIONALIDADES DE SAÚDE DO PROGRAMA BF E CFC</t>
  </si>
  <si>
    <t>UNIDADE</t>
  </si>
  <si>
    <t>EQUIPE</t>
  </si>
  <si>
    <t>ATINGIMENTO</t>
  </si>
  <si>
    <t>ALCANCE DA META (SIM = 1, NÃO = 0)</t>
  </si>
  <si>
    <t>CF ANTÔNIO GONÇALVES DA SILVA</t>
  </si>
  <si>
    <t>CONJ. ÁGUA BRANCA</t>
  </si>
  <si>
    <t>NÃO ATINGIU</t>
  </si>
  <si>
    <t>&gt; ou =  0,15</t>
  </si>
  <si>
    <t>&lt; ou = 20%</t>
  </si>
  <si>
    <t>&gt; ou = 80%</t>
  </si>
  <si>
    <t>&gt; ou = 50%</t>
  </si>
  <si>
    <t>&gt; ou = 0,67%</t>
  </si>
  <si>
    <t>&gt; ou = 0,025</t>
  </si>
  <si>
    <t>&gt; ou = 90%</t>
  </si>
  <si>
    <t>&gt; ou = 85%</t>
  </si>
  <si>
    <t>GENESIS</t>
  </si>
  <si>
    <t>LEOPOLDINA</t>
  </si>
  <si>
    <t>SOL</t>
  </si>
  <si>
    <t>SUPERAÇÃO</t>
  </si>
  <si>
    <t>VILA BEIJA FLOR</t>
  </si>
  <si>
    <t>CF FAIM PEDRO</t>
  </si>
  <si>
    <t>BARÃO</t>
  </si>
  <si>
    <t>CADETES</t>
  </si>
  <si>
    <t>CONSULTÓRIO NA RUA</t>
  </si>
  <si>
    <t>MALOCA</t>
  </si>
  <si>
    <t>MARECHAL</t>
  </si>
  <si>
    <t>OLINDA</t>
  </si>
  <si>
    <t>PEDRO ALCANTARA</t>
  </si>
  <si>
    <t>CF FIORELLO RAYMUNDO</t>
  </si>
  <si>
    <t>AÇAFRÃO</t>
  </si>
  <si>
    <t>ÁGUA BRANCA</t>
  </si>
  <si>
    <t>ALFAZEMA</t>
  </si>
  <si>
    <t>CERES</t>
  </si>
  <si>
    <t>PORTO NACIONAL</t>
  </si>
  <si>
    <t>SALMOS</t>
  </si>
  <si>
    <t>SARGENTO JOÃO LIMA</t>
  </si>
  <si>
    <t xml:space="preserve">CF KELLY CRISTINA DE SÁ LACERDA SILVA </t>
  </si>
  <si>
    <t>BARÃO DE CAPANEMA</t>
  </si>
  <si>
    <t>INFANTARIA</t>
  </si>
  <si>
    <t>PAULA LOPES</t>
  </si>
  <si>
    <t>PAULO PEREIRA</t>
  </si>
  <si>
    <t>PIERRE CURIE</t>
  </si>
  <si>
    <t>RIO DA PRATA</t>
  </si>
  <si>
    <t>SAIBREIRA</t>
  </si>
  <si>
    <t>TIBAGI</t>
  </si>
  <si>
    <t>USINA</t>
  </si>
  <si>
    <t>CF MARIA JOSÉ DE SOUSA BARBOSA</t>
  </si>
  <si>
    <t xml:space="preserve"> MORETTI</t>
  </si>
  <si>
    <t>ALIANÇA</t>
  </si>
  <si>
    <t xml:space="preserve">CAMINHO DO LUCIO </t>
  </si>
  <si>
    <t>COLINAS</t>
  </si>
  <si>
    <t>MAGISTRADO</t>
  </si>
  <si>
    <t>MANGUEIRAL</t>
  </si>
  <si>
    <t>MESTRE</t>
  </si>
  <si>
    <t>MOÇA BONITA</t>
  </si>
  <si>
    <t>CF MARIO DIAS ALENCAR</t>
  </si>
  <si>
    <t>JARDIM VIOLETA</t>
  </si>
  <si>
    <t>MARIO DA FONSECA</t>
  </si>
  <si>
    <t>NELSON DA FONSECA</t>
  </si>
  <si>
    <t>TELEGRAFOS</t>
  </si>
  <si>
    <t xml:space="preserve">CF NILDO EYMAR DE ALMEIDA AGUIAR </t>
  </si>
  <si>
    <t>AMERICANO FREIRE</t>
  </si>
  <si>
    <t>CURITIBA</t>
  </si>
  <si>
    <t>PARAISO</t>
  </si>
  <si>
    <t>UNIÃO</t>
  </si>
  <si>
    <t>VILA LOBOS</t>
  </si>
  <si>
    <t>VIVENDAS</t>
  </si>
  <si>
    <t>CF OLIMPIA ESTEVES</t>
  </si>
  <si>
    <t>CATARINO</t>
  </si>
  <si>
    <t xml:space="preserve">CERIBA </t>
  </si>
  <si>
    <t xml:space="preserve">JUSTINO DE ARAÚJO </t>
  </si>
  <si>
    <t>LIMITES</t>
  </si>
  <si>
    <t>LUISA BARATA</t>
  </si>
  <si>
    <t>MARAVILHA</t>
  </si>
  <si>
    <t xml:space="preserve">MURUNDU </t>
  </si>
  <si>
    <t>CF PADRE JOHN CRIBBIN PADRE JOAO</t>
  </si>
  <si>
    <t>FREDERICO FAULHABER</t>
  </si>
  <si>
    <t>LEONOR CHRISMAN MULLER</t>
  </si>
  <si>
    <t>LIGHT</t>
  </si>
  <si>
    <t>SALVADOR SABATE</t>
  </si>
  <si>
    <t>CF ROGERIO PINTO DA MOTA</t>
  </si>
  <si>
    <t>CARUMBÉ</t>
  </si>
  <si>
    <t>JEQUITINHONHA</t>
  </si>
  <si>
    <t>MANDACARU</t>
  </si>
  <si>
    <t>PIRAJURA</t>
  </si>
  <si>
    <t>CF RÔMULO CARLOS TEIXEIRA</t>
  </si>
  <si>
    <t xml:space="preserve">ARITIBA </t>
  </si>
  <si>
    <t xml:space="preserve">CACHOEIRA DO BARATA </t>
  </si>
  <si>
    <t xml:space="preserve">CLAUDINO BARATA </t>
  </si>
  <si>
    <t xml:space="preserve">GENERAL AZEREDO </t>
  </si>
  <si>
    <t xml:space="preserve">GOVERNO </t>
  </si>
  <si>
    <t xml:space="preserve">SILVA NETO </t>
  </si>
  <si>
    <t>CF ROSINO BACCARINI</t>
  </si>
  <si>
    <t>6 DE NOVEMBRO</t>
  </si>
  <si>
    <t>JARDIM PROGRESSO</t>
  </si>
  <si>
    <t>PEDRINHAS</t>
  </si>
  <si>
    <t>CF SANDRA REGINA SAMPAIO DE SOUZA</t>
  </si>
  <si>
    <t>COREIA</t>
  </si>
  <si>
    <t>FAZENDA VIEGAS</t>
  </si>
  <si>
    <t>MANGUEIRA</t>
  </si>
  <si>
    <t>PEDRA BRANCA</t>
  </si>
  <si>
    <t>SPERANZA VACCARI AYRES</t>
  </si>
  <si>
    <t>VITA CRUZ</t>
  </si>
  <si>
    <t>CF WILSON MELLO SANTOS</t>
  </si>
  <si>
    <t>ALTO KENNEDY</t>
  </si>
  <si>
    <t>EDEN</t>
  </si>
  <si>
    <t>JAIME REDONDO</t>
  </si>
  <si>
    <t>LAGOS</t>
  </si>
  <si>
    <t>MALVINAS</t>
  </si>
  <si>
    <t>QUENIA</t>
  </si>
  <si>
    <t>VILA PROGRESSO</t>
  </si>
  <si>
    <t>CMS ALEXANDER FLEMING</t>
  </si>
  <si>
    <t>SOSSEGO</t>
  </si>
  <si>
    <t>VALDEMAR FIDALGO</t>
  </si>
  <si>
    <t>ZOROASTRO DA CUNHA</t>
  </si>
  <si>
    <t>CMS ARMANDO PALHARES AGUINAGA</t>
  </si>
  <si>
    <t>CAPITÃO TEIXEIRA</t>
  </si>
  <si>
    <t>DONA OLIMPIA</t>
  </si>
  <si>
    <t>DR. LESSA</t>
  </si>
  <si>
    <t>JAMBO</t>
  </si>
  <si>
    <t>CMS ATHAYDE JOSÉ DA FONSECA</t>
  </si>
  <si>
    <t>RECANTO DAS GARÇAS</t>
  </si>
  <si>
    <t>ROQUE BARBOSA</t>
  </si>
  <si>
    <t>SANDRO MOREIRA</t>
  </si>
  <si>
    <t>CMS BUA BOANERGES BORGES DA FONSECA</t>
  </si>
  <si>
    <t>ALTO ARAGUAIA</t>
  </si>
  <si>
    <t>ARQUIMEDES</t>
  </si>
  <si>
    <t>CANROBERT</t>
  </si>
  <si>
    <t>CORREIA SEARA</t>
  </si>
  <si>
    <t>MALLET</t>
  </si>
  <si>
    <t>NEWTON</t>
  </si>
  <si>
    <t>CMS CATIRI</t>
  </si>
  <si>
    <t>CAPÃO BONITO</t>
  </si>
  <si>
    <t>GERICINÓ</t>
  </si>
  <si>
    <t>TRES MARIAS</t>
  </si>
  <si>
    <t>CMS DR EITHEL PINHEIRO DE OLIVEIRA LIMA</t>
  </si>
  <si>
    <t>ARAUJO</t>
  </si>
  <si>
    <t>CARNAUBA</t>
  </si>
  <si>
    <t>MORADAS</t>
  </si>
  <si>
    <t>VACARIA</t>
  </si>
  <si>
    <t>CMS HENRIQUE MONAT</t>
  </si>
  <si>
    <t>BARRÃO</t>
  </si>
  <si>
    <t>LOME</t>
  </si>
  <si>
    <t>METRAL</t>
  </si>
  <si>
    <t>SOCIÓLOGO BETINHO</t>
  </si>
  <si>
    <t>CMS MANOEL GUILHERME DA SILVEIRA FILHO</t>
  </si>
  <si>
    <t>BELA FLOR</t>
  </si>
  <si>
    <t>CMS MASAO GOTO</t>
  </si>
  <si>
    <t>CARLOS PONTES</t>
  </si>
  <si>
    <t>NOGUEIRA DE SÁ</t>
  </si>
  <si>
    <t>CMS PADRE MIGUEL</t>
  </si>
  <si>
    <t>GENERAL</t>
  </si>
  <si>
    <t>JUVENTUDE</t>
  </si>
  <si>
    <t>MESTRE ANDRÉ</t>
  </si>
  <si>
    <t>MOCIDADE</t>
  </si>
  <si>
    <t>CMS SILVIO BARBOSA</t>
  </si>
  <si>
    <t>CARINHOSO</t>
  </si>
  <si>
    <t>CAVALO DE AÇO</t>
  </si>
  <si>
    <t>JACARE</t>
  </si>
  <si>
    <t>REBU</t>
  </si>
  <si>
    <t>SELVA DE PEDRA</t>
  </si>
  <si>
    <t>CMS WALDYR FRANCO</t>
  </si>
  <si>
    <t>AUGUSTO FIGUEIREDO</t>
  </si>
  <si>
    <t>MINISTRO ARY FRANCO</t>
  </si>
  <si>
    <t>MINUANO</t>
  </si>
  <si>
    <t>SAINÁ</t>
  </si>
  <si>
    <t>SULAMÉRICA</t>
  </si>
  <si>
    <t>NASF ANTÔNIO/NILDO</t>
  </si>
  <si>
    <t>NASF FIOR/MANOEL/WALDYR</t>
  </si>
  <si>
    <t>NASF KELLY</t>
  </si>
  <si>
    <t>NASF MARIA JOSE/EITHEL</t>
  </si>
  <si>
    <t>NASF MARIO/FLEMING</t>
  </si>
  <si>
    <t>NASF PE JOHN/ROGER/MASAO</t>
  </si>
  <si>
    <t>NASF ROSINO/ATHAYDE/CATI</t>
  </si>
  <si>
    <t>NASF WILSON/MONAT</t>
  </si>
  <si>
    <t>NASF ARMANDO/RÔMULO</t>
  </si>
  <si>
    <t>NASF BUA/FAIM</t>
  </si>
  <si>
    <t>NASF PADRE MIGUEL/OLIMPIA</t>
  </si>
  <si>
    <t>NASF SILVIO/SANDRA</t>
  </si>
  <si>
    <r>
      <rPr>
        <b/>
        <sz val="11"/>
        <rFont val="Calibri"/>
        <family val="2"/>
        <scheme val="minor"/>
      </rPr>
      <t>Competência em Análise</t>
    </r>
    <r>
      <rPr>
        <sz val="11"/>
        <rFont val="Calibri"/>
        <family val="2"/>
        <scheme val="minor"/>
      </rPr>
      <t>: Outubro/2019</t>
    </r>
  </si>
  <si>
    <t>REF</t>
  </si>
  <si>
    <t>FONTE</t>
  </si>
  <si>
    <t>PERIODICIDADE</t>
  </si>
  <si>
    <t>Numerador</t>
  </si>
  <si>
    <t>Denominador</t>
  </si>
  <si>
    <t>Resultado</t>
  </si>
  <si>
    <t>Acesso e Utilização dos Serviços de APS</t>
  </si>
  <si>
    <t>Média de atendimentos de médicos e enfermeiros por habitante</t>
  </si>
  <si>
    <t>Número de atendimentos médicos e enfermeiros / População cadastrada</t>
  </si>
  <si>
    <r>
      <rPr>
        <sz val="12"/>
        <rFont val="Calibri"/>
        <family val="2"/>
        <scheme val="minor"/>
      </rPr>
      <t>SISAB /
Prontuário Eletrônico do
Cidadão (PEC)</t>
    </r>
  </si>
  <si>
    <t>Mensal</t>
  </si>
  <si>
    <r>
      <rPr>
        <sz val="12"/>
        <rFont val="Calibri"/>
        <family val="2"/>
        <scheme val="minor"/>
      </rPr>
      <t>Mínimo 0,15 atendimentos/ habitante/
mês</t>
    </r>
  </si>
  <si>
    <t>Resolutividade na APS:</t>
  </si>
  <si>
    <t>Proporção de encaminhamentos para consulta ambulatorial especializada</t>
  </si>
  <si>
    <t>(Número de encaminhamentos para consulta ambulatorial especializada / Número total de atendimentos médicos) x 100</t>
  </si>
  <si>
    <t>SISAB</t>
  </si>
  <si>
    <t>Máximo 20%</t>
  </si>
  <si>
    <t>Abrangência – Oferta de Serviços</t>
  </si>
  <si>
    <t>Proporção de serviços ofertados pela Equipe de Saúde da Família</t>
  </si>
  <si>
    <t>(Quantitativo de ações e serviços realizados pela equipe / Total de ações e serviços esperados pela equipe de Atenção Primária) x 100</t>
  </si>
  <si>
    <t>Trimestral</t>
  </si>
  <si>
    <t>Mínimo 80%</t>
  </si>
  <si>
    <t>4*</t>
  </si>
  <si>
    <t>Coordenação do Cuidado na APS</t>
  </si>
  <si>
    <t>Proporção de consultas ou VDs pós-alta para condições selecionadas</t>
  </si>
  <si>
    <r>
      <rPr>
        <sz val="12"/>
        <rFont val="Calibri"/>
        <family val="2"/>
        <scheme val="minor"/>
      </rPr>
      <t>(Número de pessoas cadastradas internadas por condições selecionadas com consulta ou visita domiciliar pós-alta por médico ou enfermeiro em até 15 dias / Número de pessoas cadastradas internadas
por condições selecionadas que receberam alta) x 100</t>
    </r>
  </si>
  <si>
    <t>SISARE</t>
  </si>
  <si>
    <t>Mínimo 50%</t>
  </si>
  <si>
    <t>Acesso ao cuidado em saúde bucal</t>
  </si>
  <si>
    <t>Cobertura de primeira consulta odontológica programática</t>
  </si>
  <si>
    <t>(Número de atendimentos de primeira consulta odontológica programática / População cadastrada) x 100</t>
  </si>
  <si>
    <r>
      <rPr>
        <sz val="12"/>
        <rFont val="Calibri"/>
        <family val="2"/>
        <scheme val="minor"/>
      </rPr>
      <t>SISAB /
Prontuário
Eletrônico do Cidadão (PEC)</t>
    </r>
  </si>
  <si>
    <t>Mínimo 0,67% de atendimentos</t>
  </si>
  <si>
    <t>Coleta de exame citopatológico do colo do útero:</t>
  </si>
  <si>
    <t>Razão de coleta de material citopatológico do colo do útero</t>
  </si>
  <si>
    <t>(Número de coletas de material citopatológico do colo do útero em mulheres de 25 a 64 anos / Número de mulheres de 25 a 64 anos cadastradas) x 100</t>
  </si>
  <si>
    <r>
      <rPr>
        <sz val="12"/>
        <rFont val="Calibri"/>
        <family val="2"/>
        <scheme val="minor"/>
      </rPr>
      <t>Mínimo 0,025 coleta
/população
cadastrada</t>
    </r>
  </si>
  <si>
    <t>Acompanhamento da cobertura vacinal em crianças de um ano</t>
  </si>
  <si>
    <t>Cobertura Vacinal de Pentavalente (3ª dose) em crianças de um ano</t>
  </si>
  <si>
    <t>(Número de crianças cadastradas que completaram 12 meses no período em análise com registro da 3° dose da vacina Pentavalente / Número de crianças cadastradas que completaram 12 meses no período em análise) X 100</t>
  </si>
  <si>
    <r>
      <rPr>
        <sz val="12"/>
        <rFont val="Calibri"/>
        <family val="2"/>
        <scheme val="minor"/>
      </rPr>
      <t>SI-PNI +
Prontuário Eletrônico do Cidadão (PEC)</t>
    </r>
  </si>
  <si>
    <t>Acompanhamento pré- natal</t>
  </si>
  <si>
    <t>Proporção de gestantes com 6 ou mais consultas de pré-natal</t>
  </si>
  <si>
    <t>(Número de mulheres cadastradas que encerraram o pré-natal com 6 ou mais consultas no período em análise / Número total de mulheres cadastradas que encerraram o pré-natal no período em análise) x 100</t>
  </si>
  <si>
    <t>Acompanhamento do Recém-nascido</t>
  </si>
  <si>
    <t>Proporção de recém-nascidos com consulta na primeira semana de vida</t>
  </si>
  <si>
    <t>(Número de crianças cadastradas que completaram 28 dias no período em análise com consulta na primeira semana de vida / Número de crianças cadastradas que completaram 28 dias no período em análise) x 100</t>
  </si>
  <si>
    <t>Prontuário Eletrônico do Cidadão (PEC)</t>
  </si>
  <si>
    <t>Acompanhamento dos Diabéticos</t>
  </si>
  <si>
    <t>Controle Glicêmico em Diabéticos</t>
  </si>
  <si>
    <t>(Número de diabéticos cadastrados da equipe com dosagem de hemoglobina glicada menor que 8% aferida nos últimos 6 meses / Número de diabéticos cadastrados) x 100</t>
  </si>
  <si>
    <t>Prontuário Eletrônico do Cidadão (PEC) / Laboratório</t>
  </si>
  <si>
    <t>Acompanhamento do cuidado a pessoas com Tuberculose:</t>
  </si>
  <si>
    <t>Proporção de casos novos de tuberculose pulmonar com confirmação laboratorial encerrados como cura</t>
  </si>
  <si>
    <r>
      <rPr>
        <sz val="12"/>
        <rFont val="Calibri"/>
        <family val="2"/>
        <scheme val="minor"/>
      </rPr>
      <t>(Número de casos novos de tuberculose pulmonar com confirmação laboratorial encerrados como cura
/ Número total de casos novos de tuberculose pulmonar com confirmação laboratorial encerrados no período) x 100</t>
    </r>
  </si>
  <si>
    <t>SINAN</t>
  </si>
  <si>
    <t>Mínimo 85%</t>
  </si>
  <si>
    <t>Acompanhamento da Sífilis na Gestação</t>
  </si>
  <si>
    <t>Proporção de casos de sífilis na gestação com tratamento adequado</t>
  </si>
  <si>
    <t>(Número de gestantes residentes na área de abrangência notificadas para sífilis no período com tratamento adequado / Número de gestantes residentes na área de abrangência notificadas para sífilis no período) x 100</t>
  </si>
  <si>
    <t>Plataforma SUBPAV / SINAN</t>
  </si>
  <si>
    <t>Programa Saúde na Escola (PSE)</t>
  </si>
  <si>
    <t>Ações do Programa Saúde na Escola (PSE)</t>
  </si>
  <si>
    <t>(Número de atividades coletivas registradas [com identificação do INEP] / Número total de escolas e creches sob responsabilidade da equipe) x 100</t>
  </si>
  <si>
    <t>SISAB + Dados da coordenação do PSE</t>
  </si>
  <si>
    <t>Acompanhamento das condicionalidades de saúde do Programa Bolsa Família (PBF) e Cartão Família Carioca (CFC)</t>
  </si>
  <si>
    <t>Cobertura de acompanhamento das condicionalidades de Saúde do PBF e CFC</t>
  </si>
  <si>
    <t>(Número de beneficiários do PBF e CFC com perfil saúde acompanhados / Número total de beneficiários do PBF e CFC) x 100</t>
  </si>
  <si>
    <t>Portal Bolsa Família (Plataforma SUBPAV)</t>
  </si>
  <si>
    <r>
      <rPr>
        <sz val="12"/>
        <rFont val="Calibri"/>
        <family val="2"/>
        <scheme val="minor"/>
      </rPr>
      <t>Meta    mínima: Jan/Jul      20%,
Fev/Ago   30%,
Mar/Set     40%,
Abr/Out    60%,
Mai/Nov   80%,
Jun/Dez    90%.</t>
    </r>
  </si>
  <si>
    <r>
      <rPr>
        <b/>
        <sz val="11"/>
        <rFont val="Calibri"/>
        <family val="2"/>
      </rPr>
      <t>*Indicador 04 -</t>
    </r>
    <r>
      <rPr>
        <sz val="11"/>
        <rFont val="Calibri"/>
        <family val="2"/>
      </rPr>
      <t xml:space="preserve"> Justificativa em anexo.</t>
    </r>
  </si>
  <si>
    <r>
      <rPr>
        <b/>
        <sz val="11"/>
        <rFont val="Calibri"/>
        <family val="2"/>
      </rPr>
      <t>*Indicador 08 -</t>
    </r>
    <r>
      <rPr>
        <sz val="11"/>
        <rFont val="Calibri"/>
        <family val="2"/>
      </rPr>
      <t xml:space="preserve"> Justificativa em anexo.</t>
    </r>
  </si>
  <si>
    <t>&gt; ou = 60%</t>
  </si>
  <si>
    <t>Sem casos encerrados</t>
  </si>
  <si>
    <t>Sem casos notificados</t>
  </si>
  <si>
    <t>7*</t>
  </si>
  <si>
    <r>
      <rPr>
        <b/>
        <sz val="11"/>
        <rFont val="Calibri"/>
        <family val="2"/>
      </rPr>
      <t>*Indicador 07 -</t>
    </r>
    <r>
      <rPr>
        <sz val="11"/>
        <rFont val="Calibri"/>
        <family val="2"/>
      </rPr>
      <t xml:space="preserve"> Justificativa em anexo.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</si>
</sst>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quot;R$&quot;\ #,##0.00;[Red]&quot;R$&quot;\ #,##0.00"/>
  </numFmts>
  <fonts count="37" x14ac:knownFonts="1">
    <font>
      <sz val="11"/>
      <color rgb="FF000000"/>
      <name val="Calibri"/>
    </font>
    <font>
      <sz val="11"/>
      <color theme="1"/>
      <name val="Calibri"/>
      <family val="2"/>
      <scheme val="minor"/>
    </font>
    <font>
      <sz val="11"/>
      <color theme="1"/>
      <name val="Calibri"/>
      <family val="2"/>
      <scheme val="minor"/>
    </font>
    <font>
      <sz val="11"/>
      <name val="Calibri"/>
      <family val="2"/>
    </font>
    <font>
      <b/>
      <sz val="11"/>
      <color rgb="FF000000"/>
      <name val="Calibri"/>
      <family val="2"/>
    </font>
    <font>
      <sz val="11"/>
      <color rgb="FF000000"/>
      <name val="Calibri"/>
      <family val="2"/>
    </font>
    <font>
      <b/>
      <sz val="14"/>
      <color rgb="FF000000"/>
      <name val="Calibri"/>
      <family val="2"/>
    </font>
    <font>
      <sz val="11"/>
      <name val="Calibri"/>
      <family val="2"/>
    </font>
    <font>
      <b/>
      <sz val="12"/>
      <color rgb="FF000000"/>
      <name val="Calibri"/>
      <family val="2"/>
    </font>
    <font>
      <u/>
      <sz val="11"/>
      <color rgb="FF0000FF"/>
      <name val="Calibri"/>
      <family val="2"/>
    </font>
    <font>
      <i/>
      <sz val="11"/>
      <color rgb="FFFF0000"/>
      <name val="Calibri"/>
      <family val="2"/>
    </font>
    <font>
      <b/>
      <sz val="11"/>
      <name val="Calibri"/>
      <family val="2"/>
    </font>
    <font>
      <b/>
      <sz val="11"/>
      <color rgb="FF003366"/>
      <name val="Calibri"/>
      <family val="2"/>
    </font>
    <font>
      <sz val="10"/>
      <color rgb="FFFFFFFF"/>
      <name val="Calibri"/>
      <family val="2"/>
    </font>
    <font>
      <sz val="12"/>
      <name val="Calibri"/>
      <family val="2"/>
    </font>
    <font>
      <sz val="12"/>
      <color rgb="FF000000"/>
      <name val="Calibri"/>
      <family val="2"/>
    </font>
    <font>
      <b/>
      <sz val="12"/>
      <name val="Calibri"/>
      <family val="2"/>
    </font>
    <font>
      <b/>
      <sz val="13"/>
      <name val="Calibri"/>
      <family val="2"/>
    </font>
    <font>
      <b/>
      <sz val="12"/>
      <color rgb="FFFFFFFF"/>
      <name val="Calibri"/>
      <family val="2"/>
    </font>
    <font>
      <sz val="10"/>
      <color rgb="FF000000"/>
      <name val="Times New Roman"/>
      <family val="1"/>
    </font>
    <font>
      <sz val="10"/>
      <color rgb="FF000000"/>
      <name val="Times New Roman"/>
      <family val="1"/>
    </font>
    <font>
      <b/>
      <sz val="14"/>
      <name val="Calibri"/>
      <family val="2"/>
    </font>
    <font>
      <sz val="14"/>
      <name val="Calibri"/>
      <family val="2"/>
    </font>
    <font>
      <b/>
      <sz val="12"/>
      <color theme="0"/>
      <name val="Calibri"/>
      <family val="2"/>
    </font>
    <font>
      <b/>
      <sz val="11"/>
      <color theme="0"/>
      <name val="Calibri"/>
      <family val="2"/>
    </font>
    <font>
      <sz val="11"/>
      <color rgb="FF000000"/>
      <name val="Calibri"/>
      <family val="2"/>
    </font>
    <font>
      <b/>
      <sz val="11"/>
      <color theme="0"/>
      <name val="Calibri"/>
      <family val="2"/>
      <scheme val="minor"/>
    </font>
    <font>
      <b/>
      <sz val="11"/>
      <color theme="1"/>
      <name val="Calibri"/>
      <family val="2"/>
      <scheme val="minor"/>
    </font>
    <font>
      <sz val="11"/>
      <name val="Calibri"/>
      <family val="2"/>
      <scheme val="minor"/>
    </font>
    <font>
      <b/>
      <sz val="13"/>
      <name val="Calibri"/>
      <family val="2"/>
      <scheme val="minor"/>
    </font>
    <font>
      <b/>
      <sz val="11"/>
      <name val="Calibri"/>
      <family val="2"/>
      <scheme val="minor"/>
    </font>
    <font>
      <sz val="11"/>
      <color indexed="8"/>
      <name val="Calibri"/>
      <family val="2"/>
    </font>
    <font>
      <b/>
      <sz val="12"/>
      <color rgb="FFFFFFFF"/>
      <name val="Cambria"/>
      <family val="1"/>
    </font>
    <font>
      <sz val="12"/>
      <color theme="1"/>
      <name val="Calibri"/>
      <family val="2"/>
      <scheme val="minor"/>
    </font>
    <font>
      <b/>
      <sz val="12"/>
      <color theme="0"/>
      <name val="Calibri"/>
      <family val="2"/>
      <scheme val="minor"/>
    </font>
    <font>
      <sz val="12"/>
      <color rgb="FF000000"/>
      <name val="Calibri"/>
      <family val="2"/>
      <scheme val="minor"/>
    </font>
    <font>
      <sz val="12"/>
      <name val="Calibri"/>
      <family val="2"/>
      <scheme val="minor"/>
    </font>
  </fonts>
  <fills count="20">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9999"/>
        <bgColor rgb="FF009999"/>
      </patternFill>
    </fill>
    <fill>
      <patternFill patternType="solid">
        <fgColor theme="0"/>
        <bgColor indexed="64"/>
      </patternFill>
    </fill>
    <fill>
      <patternFill patternType="solid">
        <fgColor theme="0"/>
        <bgColor rgb="FFFFFFFF"/>
      </patternFill>
    </fill>
    <fill>
      <patternFill patternType="solid">
        <fgColor rgb="FF009999"/>
        <bgColor rgb="FFD9D9D9"/>
      </patternFill>
    </fill>
    <fill>
      <patternFill patternType="solid">
        <fgColor rgb="FF009999"/>
        <bgColor rgb="FFFFFFFF"/>
      </patternFill>
    </fill>
    <fill>
      <patternFill patternType="solid">
        <fgColor theme="0" tint="-0.249977111117893"/>
        <bgColor indexed="64"/>
      </patternFill>
    </fill>
    <fill>
      <patternFill patternType="solid">
        <fgColor rgb="FF009999"/>
        <bgColor indexed="56"/>
      </patternFill>
    </fill>
    <fill>
      <patternFill patternType="solid">
        <fgColor theme="0" tint="-4.9989318521683403E-2"/>
        <bgColor indexed="64"/>
      </patternFill>
    </fill>
    <fill>
      <patternFill patternType="solid">
        <fgColor theme="0"/>
        <bgColor indexed="56"/>
      </patternFill>
    </fill>
    <fill>
      <patternFill patternType="solid">
        <fgColor theme="0" tint="-4.9989318521683403E-2"/>
        <bgColor indexed="56"/>
      </patternFill>
    </fill>
    <fill>
      <patternFill patternType="solid">
        <fgColor rgb="FFFFFFFF"/>
        <bgColor indexed="64"/>
      </patternFill>
    </fill>
    <fill>
      <patternFill patternType="solid">
        <fgColor rgb="FFF2F2F2"/>
        <bgColor indexed="64"/>
      </patternFill>
    </fill>
    <fill>
      <patternFill patternType="solid">
        <fgColor theme="0"/>
        <bgColor rgb="FFFFCC00"/>
      </patternFill>
    </fill>
    <fill>
      <patternFill patternType="solid">
        <fgColor theme="0"/>
        <bgColor indexed="9"/>
      </patternFill>
    </fill>
    <fill>
      <patternFill patternType="solid">
        <fgColor theme="0"/>
        <bgColor rgb="FF000000"/>
      </patternFill>
    </fill>
    <fill>
      <patternFill patternType="solid">
        <fgColor theme="0"/>
        <bgColor rgb="FF009999"/>
      </patternFill>
    </fill>
  </fills>
  <borders count="58">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s>
  <cellStyleXfs count="16">
    <xf numFmtId="0" fontId="0" fillId="0" borderId="0"/>
    <xf numFmtId="0" fontId="19" fillId="0" borderId="10"/>
    <xf numFmtId="0" fontId="2" fillId="0" borderId="10"/>
    <xf numFmtId="0" fontId="20" fillId="0" borderId="10"/>
    <xf numFmtId="9" fontId="2" fillId="0" borderId="10" applyFont="0" applyFill="0" applyBorder="0" applyAlignment="0" applyProtection="0"/>
    <xf numFmtId="0" fontId="5" fillId="0" borderId="10"/>
    <xf numFmtId="0" fontId="5" fillId="0" borderId="10"/>
    <xf numFmtId="9" fontId="5" fillId="0" borderId="10" applyFont="0" applyFill="0" applyBorder="0" applyAlignment="0" applyProtection="0"/>
    <xf numFmtId="0" fontId="1" fillId="0" borderId="10"/>
    <xf numFmtId="0" fontId="31" fillId="0" borderId="10"/>
    <xf numFmtId="0" fontId="1" fillId="0" borderId="10"/>
    <xf numFmtId="9" fontId="1" fillId="0" borderId="10" applyFont="0" applyFill="0" applyBorder="0" applyAlignment="0" applyProtection="0"/>
    <xf numFmtId="0" fontId="25" fillId="0" borderId="10"/>
    <xf numFmtId="0" fontId="19" fillId="0" borderId="10"/>
    <xf numFmtId="0" fontId="1" fillId="0" borderId="10"/>
    <xf numFmtId="9" fontId="1" fillId="0" borderId="10" applyFont="0" applyFill="0" applyBorder="0" applyAlignment="0" applyProtection="0"/>
  </cellStyleXfs>
  <cellXfs count="262">
    <xf numFmtId="0" fontId="0" fillId="0" borderId="0" xfId="0" applyFont="1" applyAlignment="1"/>
    <xf numFmtId="0" fontId="0" fillId="2" borderId="1" xfId="0" applyFont="1" applyFill="1" applyBorder="1" applyAlignment="1">
      <alignment horizontal="center"/>
    </xf>
    <xf numFmtId="0" fontId="0" fillId="2" borderId="13" xfId="0" applyFont="1" applyFill="1" applyBorder="1" applyAlignment="1">
      <alignment horizontal="center"/>
    </xf>
    <xf numFmtId="9" fontId="0" fillId="2" borderId="13" xfId="0" applyNumberFormat="1" applyFont="1" applyFill="1" applyBorder="1" applyAlignment="1">
      <alignment horizontal="center"/>
    </xf>
    <xf numFmtId="0" fontId="5" fillId="2" borderId="1" xfId="0" applyFont="1" applyFill="1" applyBorder="1"/>
    <xf numFmtId="0" fontId="5" fillId="0" borderId="0" xfId="0" applyFont="1" applyAlignment="1"/>
    <xf numFmtId="0" fontId="9" fillId="2" borderId="1" xfId="0" applyFont="1" applyFill="1" applyBorder="1" applyAlignment="1">
      <alignment horizontal="left" vertical="center"/>
    </xf>
    <xf numFmtId="0" fontId="10" fillId="2" borderId="1" xfId="0" applyFont="1" applyFill="1" applyBorder="1" applyAlignment="1">
      <alignment vertical="center"/>
    </xf>
    <xf numFmtId="0" fontId="11" fillId="2" borderId="1" xfId="0" applyFont="1" applyFill="1" applyBorder="1"/>
    <xf numFmtId="0" fontId="7" fillId="2" borderId="1" xfId="0" applyFont="1" applyFill="1" applyBorder="1"/>
    <xf numFmtId="0" fontId="11" fillId="2" borderId="1" xfId="0" applyFont="1" applyFill="1" applyBorder="1" applyAlignment="1">
      <alignment horizontal="center"/>
    </xf>
    <xf numFmtId="4" fontId="7" fillId="2" borderId="1" xfId="0" applyNumberFormat="1" applyFont="1" applyFill="1" applyBorder="1" applyAlignment="1">
      <alignment horizontal="center"/>
    </xf>
    <xf numFmtId="0" fontId="7" fillId="2" borderId="1" xfId="0" applyFont="1" applyFill="1" applyBorder="1" applyAlignment="1">
      <alignment horizontal="left"/>
    </xf>
    <xf numFmtId="0" fontId="7" fillId="2" borderId="10" xfId="0" applyFont="1" applyFill="1" applyBorder="1"/>
    <xf numFmtId="0" fontId="7" fillId="2" borderId="10" xfId="0" applyFont="1" applyFill="1" applyBorder="1" applyAlignment="1">
      <alignment horizontal="left"/>
    </xf>
    <xf numFmtId="0" fontId="5" fillId="2" borderId="10" xfId="0" applyFont="1" applyFill="1" applyBorder="1"/>
    <xf numFmtId="0" fontId="11" fillId="2" borderId="10" xfId="0" applyFont="1" applyFill="1" applyBorder="1"/>
    <xf numFmtId="0" fontId="5" fillId="5" borderId="0" xfId="0" applyFont="1" applyFill="1" applyAlignment="1"/>
    <xf numFmtId="0" fontId="7" fillId="5" borderId="4" xfId="0" applyFont="1" applyFill="1" applyBorder="1" applyAlignment="1"/>
    <xf numFmtId="0" fontId="7" fillId="5" borderId="5" xfId="0" applyFont="1" applyFill="1" applyBorder="1" applyAlignment="1"/>
    <xf numFmtId="0" fontId="7" fillId="5" borderId="6" xfId="0" applyFont="1" applyFill="1" applyBorder="1" applyAlignment="1"/>
    <xf numFmtId="0" fontId="5" fillId="5" borderId="1" xfId="0" applyFont="1" applyFill="1" applyBorder="1"/>
    <xf numFmtId="0" fontId="7" fillId="5" borderId="10" xfId="0" applyFont="1" applyFill="1" applyBorder="1"/>
    <xf numFmtId="0" fontId="5" fillId="6" borderId="1" xfId="0" applyFont="1" applyFill="1" applyBorder="1"/>
    <xf numFmtId="0" fontId="11" fillId="6" borderId="1" xfId="0" applyFont="1" applyFill="1" applyBorder="1"/>
    <xf numFmtId="0" fontId="5" fillId="2" borderId="1" xfId="0" applyFont="1" applyFill="1" applyBorder="1" applyAlignment="1">
      <alignment horizontal="center" vertical="center"/>
    </xf>
    <xf numFmtId="0" fontId="9" fillId="6" borderId="1" xfId="0" applyFont="1" applyFill="1" applyBorder="1" applyAlignment="1">
      <alignment horizontal="left" vertical="center"/>
    </xf>
    <xf numFmtId="0" fontId="7" fillId="6" borderId="1" xfId="0" applyFont="1" applyFill="1" applyBorder="1"/>
    <xf numFmtId="0" fontId="12" fillId="6" borderId="10" xfId="0" applyFont="1" applyFill="1" applyBorder="1" applyAlignment="1">
      <alignment horizontal="center"/>
    </xf>
    <xf numFmtId="4" fontId="7" fillId="6" borderId="10" xfId="0" applyNumberFormat="1" applyFont="1" applyFill="1" applyBorder="1" applyAlignment="1">
      <alignment horizontal="center"/>
    </xf>
    <xf numFmtId="0" fontId="5" fillId="6" borderId="10" xfId="0" applyFont="1" applyFill="1" applyBorder="1"/>
    <xf numFmtId="4" fontId="7" fillId="6" borderId="1" xfId="0" applyNumberFormat="1" applyFont="1" applyFill="1" applyBorder="1" applyAlignment="1">
      <alignment horizontal="center"/>
    </xf>
    <xf numFmtId="0" fontId="16" fillId="2" borderId="1" xfId="0" applyFont="1" applyFill="1" applyBorder="1" applyAlignment="1">
      <alignment horizontal="left" vertical="center"/>
    </xf>
    <xf numFmtId="0" fontId="10" fillId="6" borderId="1" xfId="0" applyFont="1" applyFill="1" applyBorder="1" applyAlignment="1">
      <alignment vertical="center"/>
    </xf>
    <xf numFmtId="0" fontId="13" fillId="6" borderId="1" xfId="0" applyFont="1" applyFill="1" applyBorder="1"/>
    <xf numFmtId="0" fontId="6" fillId="2" borderId="10" xfId="0" applyFont="1" applyFill="1" applyBorder="1" applyAlignment="1">
      <alignment horizontal="center" vertical="center"/>
    </xf>
    <xf numFmtId="0" fontId="5" fillId="2" borderId="7" xfId="0" applyFont="1" applyFill="1" applyBorder="1"/>
    <xf numFmtId="0" fontId="5" fillId="2" borderId="8" xfId="0" applyFont="1" applyFill="1" applyBorder="1"/>
    <xf numFmtId="0" fontId="5" fillId="2" borderId="2" xfId="0" applyFont="1" applyFill="1" applyBorder="1"/>
    <xf numFmtId="0" fontId="18" fillId="2" borderId="1" xfId="0" applyFont="1" applyFill="1" applyBorder="1" applyAlignment="1">
      <alignment horizontal="center"/>
    </xf>
    <xf numFmtId="0" fontId="5" fillId="2" borderId="1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5"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5" fillId="2" borderId="14" xfId="0" applyFont="1" applyFill="1" applyBorder="1" applyAlignment="1">
      <alignment horizontal="center" vertical="center"/>
    </xf>
    <xf numFmtId="10" fontId="5" fillId="2" borderId="14" xfId="0" applyNumberFormat="1" applyFont="1" applyFill="1" applyBorder="1" applyAlignment="1">
      <alignment horizontal="center" vertical="center"/>
    </xf>
    <xf numFmtId="0" fontId="5" fillId="0" borderId="0" xfId="0" applyFont="1" applyAlignment="1">
      <alignment horizontal="center" vertical="center"/>
    </xf>
    <xf numFmtId="0" fontId="3" fillId="2" borderId="14" xfId="0" applyFont="1" applyFill="1" applyBorder="1" applyAlignment="1">
      <alignment horizontal="center" vertical="center" wrapText="1"/>
    </xf>
    <xf numFmtId="0" fontId="3" fillId="6" borderId="10" xfId="0" applyFont="1" applyFill="1" applyBorder="1" applyAlignment="1">
      <alignment horizontal="center"/>
    </xf>
    <xf numFmtId="0" fontId="4" fillId="2" borderId="32" xfId="0" applyFont="1" applyFill="1" applyBorder="1" applyAlignment="1">
      <alignment horizontal="left" vertical="center"/>
    </xf>
    <xf numFmtId="0" fontId="8" fillId="5" borderId="35" xfId="5" applyFont="1" applyFill="1" applyBorder="1" applyAlignment="1">
      <alignment horizontal="center" vertical="center"/>
    </xf>
    <xf numFmtId="0" fontId="23" fillId="8" borderId="33" xfId="5" applyFont="1" applyFill="1" applyBorder="1" applyAlignment="1">
      <alignment horizontal="center" vertical="center" wrapText="1"/>
    </xf>
    <xf numFmtId="0" fontId="24" fillId="7" borderId="16" xfId="0" applyFont="1" applyFill="1" applyBorder="1" applyAlignment="1">
      <alignment horizontal="center" vertical="center" wrapText="1"/>
    </xf>
    <xf numFmtId="9" fontId="5" fillId="2" borderId="16"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23" fillId="8" borderId="36" xfId="5" applyFont="1" applyFill="1" applyBorder="1" applyAlignment="1">
      <alignment horizontal="center" vertical="center" wrapText="1"/>
    </xf>
    <xf numFmtId="0" fontId="5" fillId="5" borderId="37" xfId="5" applyFont="1" applyFill="1" applyBorder="1" applyAlignment="1">
      <alignment horizontal="center" vertical="center"/>
    </xf>
    <xf numFmtId="0" fontId="5" fillId="5" borderId="26" xfId="5" applyFont="1" applyFill="1" applyBorder="1" applyAlignment="1">
      <alignment horizontal="center" vertical="center"/>
    </xf>
    <xf numFmtId="0" fontId="5" fillId="5" borderId="27" xfId="5" applyFont="1" applyFill="1" applyBorder="1" applyAlignment="1">
      <alignment horizontal="center" vertical="center"/>
    </xf>
    <xf numFmtId="2" fontId="5" fillId="2" borderId="14" xfId="0" applyNumberFormat="1" applyFont="1" applyFill="1" applyBorder="1" applyAlignment="1">
      <alignment horizontal="center" vertical="center"/>
    </xf>
    <xf numFmtId="4" fontId="14" fillId="2" borderId="30" xfId="0" applyNumberFormat="1" applyFont="1" applyFill="1" applyBorder="1" applyAlignment="1">
      <alignment horizontal="center"/>
    </xf>
    <xf numFmtId="4" fontId="14" fillId="6" borderId="31" xfId="0" applyNumberFormat="1" applyFont="1" applyFill="1" applyBorder="1" applyAlignment="1">
      <alignment horizontal="center"/>
    </xf>
    <xf numFmtId="0" fontId="8" fillId="6" borderId="33" xfId="0" applyFont="1" applyFill="1" applyBorder="1" applyAlignment="1">
      <alignment horizontal="center" vertical="center"/>
    </xf>
    <xf numFmtId="0" fontId="14" fillId="2" borderId="30" xfId="0" applyFont="1" applyFill="1" applyBorder="1"/>
    <xf numFmtId="14" fontId="14" fillId="2" borderId="30" xfId="0" applyNumberFormat="1" applyFont="1" applyFill="1" applyBorder="1" applyAlignment="1">
      <alignment horizontal="center"/>
    </xf>
    <xf numFmtId="0" fontId="14" fillId="2" borderId="31" xfId="0" applyFont="1" applyFill="1" applyBorder="1" applyAlignment="1">
      <alignment horizontal="center"/>
    </xf>
    <xf numFmtId="0" fontId="16" fillId="2" borderId="33" xfId="0" applyFont="1" applyFill="1" applyBorder="1" applyAlignment="1">
      <alignment horizontal="center" vertical="center"/>
    </xf>
    <xf numFmtId="0" fontId="15" fillId="2" borderId="38" xfId="6" applyFont="1" applyFill="1" applyBorder="1"/>
    <xf numFmtId="0" fontId="15" fillId="2" borderId="39" xfId="6" applyFont="1" applyFill="1" applyBorder="1"/>
    <xf numFmtId="0" fontId="15" fillId="2" borderId="40" xfId="6" applyFont="1" applyFill="1" applyBorder="1"/>
    <xf numFmtId="0" fontId="15" fillId="5" borderId="10" xfId="6" applyFont="1" applyFill="1" applyAlignment="1"/>
    <xf numFmtId="0" fontId="15" fillId="2" borderId="41" xfId="6" applyFont="1" applyFill="1" applyBorder="1"/>
    <xf numFmtId="0" fontId="15" fillId="2" borderId="10" xfId="6" applyFont="1" applyFill="1" applyBorder="1"/>
    <xf numFmtId="0" fontId="15" fillId="2" borderId="42" xfId="6" applyFont="1" applyFill="1" applyBorder="1"/>
    <xf numFmtId="0" fontId="18" fillId="2" borderId="41" xfId="6" applyFont="1" applyFill="1" applyBorder="1" applyAlignment="1">
      <alignment horizontal="center"/>
    </xf>
    <xf numFmtId="0" fontId="18" fillId="2" borderId="10" xfId="6" applyFont="1" applyFill="1" applyBorder="1" applyAlignment="1">
      <alignment horizontal="center"/>
    </xf>
    <xf numFmtId="0" fontId="18" fillId="2" borderId="42" xfId="6" applyFont="1" applyFill="1" applyBorder="1" applyAlignment="1">
      <alignment horizontal="center"/>
    </xf>
    <xf numFmtId="0" fontId="23" fillId="7" borderId="33" xfId="6" applyFont="1" applyFill="1" applyBorder="1" applyAlignment="1">
      <alignment horizontal="center" vertical="center" wrapText="1"/>
    </xf>
    <xf numFmtId="0" fontId="23" fillId="8" borderId="33" xfId="6" applyFont="1" applyFill="1" applyBorder="1" applyAlignment="1">
      <alignment horizontal="center" vertical="center" wrapText="1"/>
    </xf>
    <xf numFmtId="0" fontId="15" fillId="2" borderId="29" xfId="6" applyFont="1" applyFill="1" applyBorder="1" applyAlignment="1">
      <alignment horizontal="center" vertical="center" wrapText="1"/>
    </xf>
    <xf numFmtId="0" fontId="15" fillId="2" borderId="17" xfId="6" applyFont="1" applyFill="1" applyBorder="1" applyAlignment="1">
      <alignment horizontal="center" vertical="center" wrapText="1"/>
    </xf>
    <xf numFmtId="0" fontId="15" fillId="2" borderId="22" xfId="6" applyFont="1" applyFill="1" applyBorder="1" applyAlignment="1">
      <alignment horizontal="center" vertical="center"/>
    </xf>
    <xf numFmtId="0" fontId="15" fillId="2" borderId="28" xfId="6" applyFont="1" applyFill="1" applyBorder="1" applyAlignment="1">
      <alignment horizontal="center" vertical="center" wrapText="1"/>
    </xf>
    <xf numFmtId="0" fontId="15" fillId="2" borderId="14" xfId="6" applyFont="1" applyFill="1" applyBorder="1" applyAlignment="1">
      <alignment horizontal="center" vertical="center" wrapText="1"/>
    </xf>
    <xf numFmtId="9" fontId="15" fillId="2" borderId="14" xfId="7" applyFont="1" applyFill="1" applyBorder="1" applyAlignment="1">
      <alignment horizontal="center" vertical="center" wrapText="1"/>
    </xf>
    <xf numFmtId="9" fontId="15" fillId="2" borderId="14" xfId="6" applyNumberFormat="1" applyFont="1" applyFill="1" applyBorder="1" applyAlignment="1">
      <alignment horizontal="center" vertical="center" wrapText="1"/>
    </xf>
    <xf numFmtId="0" fontId="15" fillId="2" borderId="20" xfId="6" applyFont="1" applyFill="1" applyBorder="1" applyAlignment="1">
      <alignment horizontal="center" vertical="center"/>
    </xf>
    <xf numFmtId="0" fontId="15" fillId="2" borderId="23" xfId="6" applyFont="1" applyFill="1" applyBorder="1" applyAlignment="1">
      <alignment horizontal="center" vertical="center" wrapText="1"/>
    </xf>
    <xf numFmtId="0" fontId="15" fillId="2" borderId="18" xfId="6" applyFont="1" applyFill="1" applyBorder="1" applyAlignment="1">
      <alignment horizontal="center" vertical="center" wrapText="1"/>
    </xf>
    <xf numFmtId="0" fontId="15" fillId="2" borderId="21" xfId="6" applyFont="1" applyFill="1" applyBorder="1" applyAlignment="1">
      <alignment horizontal="center" vertical="center"/>
    </xf>
    <xf numFmtId="0" fontId="15" fillId="0" borderId="10" xfId="6" applyFont="1" applyBorder="1" applyAlignment="1"/>
    <xf numFmtId="0" fontId="15" fillId="0" borderId="42" xfId="6" applyFont="1" applyBorder="1" applyAlignment="1"/>
    <xf numFmtId="0" fontId="8" fillId="5" borderId="33" xfId="6" applyFont="1" applyFill="1" applyBorder="1" applyAlignment="1">
      <alignment horizontal="center" vertical="center"/>
    </xf>
    <xf numFmtId="0" fontId="15" fillId="2" borderId="36" xfId="6" applyFont="1" applyFill="1" applyBorder="1"/>
    <xf numFmtId="0" fontId="15" fillId="2" borderId="24" xfId="6" applyFont="1" applyFill="1" applyBorder="1"/>
    <xf numFmtId="0" fontId="15" fillId="2" borderId="45" xfId="6" applyFont="1" applyFill="1" applyBorder="1"/>
    <xf numFmtId="0" fontId="15" fillId="6" borderId="10" xfId="6" applyFont="1" applyFill="1" applyBorder="1"/>
    <xf numFmtId="0" fontId="1" fillId="5" borderId="10" xfId="8" applyFont="1" applyFill="1" applyBorder="1"/>
    <xf numFmtId="0" fontId="28" fillId="5" borderId="10" xfId="8" applyFont="1" applyFill="1" applyBorder="1"/>
    <xf numFmtId="2" fontId="28" fillId="5" borderId="10" xfId="8" applyNumberFormat="1" applyFont="1" applyFill="1" applyBorder="1"/>
    <xf numFmtId="0" fontId="27" fillId="14" borderId="41" xfId="8" applyFont="1" applyFill="1" applyBorder="1" applyAlignment="1">
      <alignment horizontal="center" vertical="center" wrapText="1"/>
    </xf>
    <xf numFmtId="0" fontId="27" fillId="14" borderId="10" xfId="8" applyFont="1" applyFill="1" applyBorder="1" applyAlignment="1">
      <alignment horizontal="center" vertical="center" wrapText="1"/>
    </xf>
    <xf numFmtId="0" fontId="27" fillId="15" borderId="41" xfId="8" applyFont="1" applyFill="1" applyBorder="1" applyAlignment="1">
      <alignment horizontal="center" vertical="center" wrapText="1"/>
    </xf>
    <xf numFmtId="0" fontId="27" fillId="15" borderId="10" xfId="8" applyFont="1" applyFill="1" applyBorder="1" applyAlignment="1">
      <alignment horizontal="center" vertical="center" wrapText="1"/>
    </xf>
    <xf numFmtId="0" fontId="27" fillId="15" borderId="42" xfId="8" applyFont="1" applyFill="1" applyBorder="1" applyAlignment="1">
      <alignment horizontal="center" vertical="center" wrapText="1"/>
    </xf>
    <xf numFmtId="0" fontId="27" fillId="5" borderId="42" xfId="8" applyFont="1" applyFill="1" applyBorder="1" applyAlignment="1">
      <alignment horizontal="center" vertical="center" wrapText="1"/>
    </xf>
    <xf numFmtId="0" fontId="27" fillId="11" borderId="41" xfId="8" applyFont="1" applyFill="1" applyBorder="1" applyAlignment="1">
      <alignment horizontal="center" vertical="center" wrapText="1"/>
    </xf>
    <xf numFmtId="0" fontId="27" fillId="11" borderId="10" xfId="8" applyFont="1" applyFill="1" applyBorder="1" applyAlignment="1">
      <alignment horizontal="center" vertical="center" wrapText="1"/>
    </xf>
    <xf numFmtId="0" fontId="27" fillId="11" borderId="42" xfId="8" applyFont="1" applyFill="1" applyBorder="1" applyAlignment="1">
      <alignment horizontal="center" vertical="center" wrapText="1"/>
    </xf>
    <xf numFmtId="2" fontId="27" fillId="11" borderId="41" xfId="8" applyNumberFormat="1" applyFont="1" applyFill="1" applyBorder="1" applyAlignment="1">
      <alignment horizontal="center" vertical="center" wrapText="1"/>
    </xf>
    <xf numFmtId="2" fontId="27" fillId="14" borderId="10" xfId="8" applyNumberFormat="1" applyFont="1" applyFill="1" applyBorder="1" applyAlignment="1">
      <alignment horizontal="center" vertical="center" wrapText="1"/>
    </xf>
    <xf numFmtId="0" fontId="27" fillId="14" borderId="42" xfId="8" applyFont="1" applyFill="1" applyBorder="1" applyAlignment="1">
      <alignment horizontal="center" vertical="center" wrapText="1"/>
    </xf>
    <xf numFmtId="2" fontId="27" fillId="14" borderId="41" xfId="8" applyNumberFormat="1" applyFont="1" applyFill="1" applyBorder="1" applyAlignment="1">
      <alignment horizontal="center" vertical="center" wrapText="1"/>
    </xf>
    <xf numFmtId="0" fontId="30" fillId="5" borderId="10" xfId="8" applyFont="1" applyFill="1" applyBorder="1" applyAlignment="1">
      <alignment horizontal="center" vertical="center" wrapText="1"/>
    </xf>
    <xf numFmtId="0" fontId="30" fillId="5" borderId="10" xfId="8" applyFont="1" applyFill="1" applyBorder="1"/>
    <xf numFmtId="49" fontId="28" fillId="16" borderId="41" xfId="10" applyNumberFormat="1" applyFont="1" applyFill="1" applyBorder="1" applyAlignment="1" applyProtection="1">
      <alignment horizontal="left"/>
    </xf>
    <xf numFmtId="0" fontId="1" fillId="14" borderId="10" xfId="8" applyFont="1" applyFill="1" applyBorder="1" applyAlignment="1">
      <alignment horizontal="center" vertical="center"/>
    </xf>
    <xf numFmtId="0" fontId="28" fillId="17" borderId="10" xfId="9" applyFont="1" applyFill="1" applyBorder="1" applyAlignment="1" applyProtection="1">
      <alignment horizontal="center" vertical="center"/>
    </xf>
    <xf numFmtId="0" fontId="28" fillId="11" borderId="41" xfId="11" applyNumberFormat="1" applyFont="1" applyFill="1" applyBorder="1" applyAlignment="1" applyProtection="1">
      <alignment horizontal="center" vertical="center" wrapText="1"/>
      <protection locked="0"/>
    </xf>
    <xf numFmtId="9" fontId="28" fillId="11" borderId="10" xfId="9" applyNumberFormat="1" applyFont="1" applyFill="1" applyBorder="1" applyAlignment="1" applyProtection="1">
      <alignment horizontal="center" vertical="center" wrapText="1"/>
      <protection locked="0"/>
    </xf>
    <xf numFmtId="1" fontId="28" fillId="11" borderId="42" xfId="9" applyNumberFormat="1" applyFont="1" applyFill="1" applyBorder="1" applyAlignment="1" applyProtection="1">
      <alignment horizontal="center" vertical="center" wrapText="1"/>
      <protection locked="0"/>
    </xf>
    <xf numFmtId="0" fontId="1" fillId="5" borderId="10" xfId="8" applyFont="1" applyFill="1" applyAlignment="1">
      <alignment horizontal="center"/>
    </xf>
    <xf numFmtId="9" fontId="28" fillId="5" borderId="10" xfId="9" applyNumberFormat="1" applyFont="1" applyFill="1" applyBorder="1" applyAlignment="1" applyProtection="1">
      <alignment horizontal="center" vertical="center" wrapText="1"/>
      <protection locked="0"/>
    </xf>
    <xf numFmtId="0" fontId="28" fillId="5" borderId="42" xfId="9" applyFont="1" applyFill="1" applyBorder="1" applyAlignment="1" applyProtection="1">
      <alignment horizontal="center" vertical="center" wrapText="1"/>
      <protection locked="0"/>
    </xf>
    <xf numFmtId="0" fontId="28" fillId="5" borderId="10" xfId="9" applyFont="1" applyFill="1" applyBorder="1" applyAlignment="1" applyProtection="1">
      <alignment horizontal="center" vertical="center" wrapText="1"/>
      <protection locked="0"/>
    </xf>
    <xf numFmtId="164" fontId="28" fillId="11" borderId="41" xfId="11" applyNumberFormat="1" applyFont="1" applyFill="1" applyBorder="1" applyAlignment="1" applyProtection="1">
      <alignment horizontal="center" vertical="center" wrapText="1"/>
      <protection locked="0"/>
    </xf>
    <xf numFmtId="0" fontId="28" fillId="11" borderId="10" xfId="9" applyFont="1" applyFill="1" applyBorder="1" applyAlignment="1" applyProtection="1">
      <alignment horizontal="center" vertical="center" wrapText="1"/>
      <protection locked="0"/>
    </xf>
    <xf numFmtId="0" fontId="28" fillId="5" borderId="41" xfId="8" applyFont="1" applyFill="1" applyBorder="1"/>
    <xf numFmtId="49" fontId="28" fillId="18" borderId="41" xfId="10" applyNumberFormat="1" applyFont="1" applyFill="1" applyBorder="1" applyAlignment="1" applyProtection="1">
      <alignment horizontal="left"/>
    </xf>
    <xf numFmtId="1" fontId="28" fillId="5" borderId="10" xfId="9" applyNumberFormat="1" applyFont="1" applyFill="1" applyBorder="1" applyAlignment="1" applyProtection="1">
      <alignment horizontal="center" vertical="center" wrapText="1"/>
      <protection locked="0"/>
    </xf>
    <xf numFmtId="2" fontId="28" fillId="11" borderId="41" xfId="11" applyNumberFormat="1" applyFont="1" applyFill="1" applyBorder="1" applyAlignment="1" applyProtection="1">
      <alignment horizontal="center" vertical="center" wrapText="1"/>
      <protection locked="0"/>
    </xf>
    <xf numFmtId="2" fontId="28" fillId="5" borderId="10" xfId="9" applyNumberFormat="1" applyFont="1" applyFill="1" applyBorder="1" applyAlignment="1" applyProtection="1">
      <alignment horizontal="center" vertical="center" wrapText="1"/>
      <protection locked="0"/>
    </xf>
    <xf numFmtId="165" fontId="28" fillId="11" borderId="41" xfId="11" applyNumberFormat="1" applyFont="1" applyFill="1" applyBorder="1" applyAlignment="1" applyProtection="1">
      <alignment horizontal="center" vertical="center" wrapText="1"/>
      <protection locked="0"/>
    </xf>
    <xf numFmtId="49" fontId="28" fillId="16" borderId="10" xfId="10" applyNumberFormat="1" applyFont="1" applyFill="1" applyBorder="1" applyAlignment="1" applyProtection="1">
      <alignment horizontal="left"/>
    </xf>
    <xf numFmtId="0" fontId="28" fillId="17" borderId="42" xfId="9" applyFont="1" applyFill="1" applyBorder="1" applyAlignment="1" applyProtection="1">
      <alignment horizontal="center" vertical="center"/>
    </xf>
    <xf numFmtId="2" fontId="28" fillId="11" borderId="10" xfId="11" applyNumberFormat="1" applyFont="1" applyFill="1" applyBorder="1" applyAlignment="1" applyProtection="1">
      <alignment horizontal="center" vertical="center" wrapText="1"/>
      <protection locked="0"/>
    </xf>
    <xf numFmtId="0" fontId="28" fillId="5" borderId="24" xfId="8" applyFont="1" applyFill="1" applyBorder="1"/>
    <xf numFmtId="0" fontId="28" fillId="5" borderId="24" xfId="8" applyFont="1" applyFill="1" applyBorder="1" applyAlignment="1">
      <alignment horizontal="center"/>
    </xf>
    <xf numFmtId="0" fontId="28" fillId="17" borderId="45" xfId="9" applyFont="1" applyFill="1" applyBorder="1" applyAlignment="1" applyProtection="1">
      <alignment horizontal="center" vertical="center"/>
    </xf>
    <xf numFmtId="10" fontId="28" fillId="11" borderId="24" xfId="11" applyNumberFormat="1" applyFont="1" applyFill="1" applyBorder="1" applyAlignment="1" applyProtection="1">
      <alignment horizontal="center" vertical="center" wrapText="1"/>
      <protection locked="0"/>
    </xf>
    <xf numFmtId="9" fontId="28" fillId="11" borderId="24" xfId="9" applyNumberFormat="1" applyFont="1" applyFill="1" applyBorder="1" applyAlignment="1" applyProtection="1">
      <alignment horizontal="center" vertical="center" wrapText="1"/>
      <protection locked="0"/>
    </xf>
    <xf numFmtId="1" fontId="28" fillId="11" borderId="45" xfId="9" applyNumberFormat="1" applyFont="1" applyFill="1" applyBorder="1" applyAlignment="1" applyProtection="1">
      <alignment horizontal="center" vertical="center" wrapText="1"/>
      <protection locked="0"/>
    </xf>
    <xf numFmtId="0" fontId="1" fillId="5" borderId="36" xfId="8" applyFont="1" applyFill="1" applyBorder="1" applyAlignment="1">
      <alignment horizontal="center"/>
    </xf>
    <xf numFmtId="9" fontId="28" fillId="5" borderId="24" xfId="9" applyNumberFormat="1" applyFont="1" applyFill="1" applyBorder="1" applyAlignment="1" applyProtection="1">
      <alignment horizontal="center" vertical="center" wrapText="1"/>
      <protection locked="0"/>
    </xf>
    <xf numFmtId="0" fontId="28" fillId="5" borderId="45" xfId="9" applyFont="1" applyFill="1" applyBorder="1" applyAlignment="1" applyProtection="1">
      <alignment horizontal="center" vertical="center" wrapText="1"/>
      <protection locked="0"/>
    </xf>
    <xf numFmtId="0" fontId="28" fillId="11" borderId="36" xfId="11" applyNumberFormat="1" applyFont="1" applyFill="1" applyBorder="1" applyAlignment="1" applyProtection="1">
      <alignment horizontal="center" vertical="center" wrapText="1"/>
      <protection locked="0"/>
    </xf>
    <xf numFmtId="0" fontId="1" fillId="5" borderId="24" xfId="8" applyFont="1" applyFill="1" applyBorder="1" applyAlignment="1">
      <alignment horizontal="center"/>
    </xf>
    <xf numFmtId="2" fontId="28" fillId="11" borderId="24" xfId="11" applyNumberFormat="1" applyFont="1" applyFill="1" applyBorder="1" applyAlignment="1" applyProtection="1">
      <alignment horizontal="center" vertical="center" wrapText="1"/>
      <protection locked="0"/>
    </xf>
    <xf numFmtId="2" fontId="28" fillId="5" borderId="36" xfId="9" applyNumberFormat="1" applyFont="1" applyFill="1" applyBorder="1" applyAlignment="1" applyProtection="1">
      <alignment horizontal="center" vertical="center" wrapText="1"/>
      <protection locked="0"/>
    </xf>
    <xf numFmtId="165" fontId="28" fillId="11" borderId="24" xfId="11" applyNumberFormat="1" applyFont="1" applyFill="1" applyBorder="1" applyAlignment="1" applyProtection="1">
      <alignment horizontal="center" vertical="center" wrapText="1"/>
      <protection locked="0"/>
    </xf>
    <xf numFmtId="0" fontId="28" fillId="11" borderId="24" xfId="9" applyFont="1" applyFill="1" applyBorder="1" applyAlignment="1" applyProtection="1">
      <alignment horizontal="center" vertical="center" wrapText="1"/>
      <protection locked="0"/>
    </xf>
    <xf numFmtId="9" fontId="28" fillId="5" borderId="36" xfId="9" applyNumberFormat="1" applyFont="1" applyFill="1" applyBorder="1" applyAlignment="1" applyProtection="1">
      <alignment horizontal="center" vertical="center" wrapText="1"/>
      <protection locked="0"/>
    </xf>
    <xf numFmtId="0" fontId="28" fillId="5" borderId="24" xfId="9" applyFont="1" applyFill="1" applyBorder="1" applyAlignment="1" applyProtection="1">
      <alignment horizontal="center" vertical="center" wrapText="1"/>
      <protection locked="0"/>
    </xf>
    <xf numFmtId="164" fontId="28" fillId="11" borderId="36" xfId="11" applyNumberFormat="1" applyFont="1" applyFill="1" applyBorder="1" applyAlignment="1" applyProtection="1">
      <alignment horizontal="center" vertical="center" wrapText="1"/>
      <protection locked="0"/>
    </xf>
    <xf numFmtId="2" fontId="28" fillId="5" borderId="41" xfId="9" applyNumberFormat="1" applyFont="1" applyFill="1" applyBorder="1" applyAlignment="1" applyProtection="1">
      <alignment horizontal="center" vertical="center" wrapText="1"/>
      <protection locked="0"/>
    </xf>
    <xf numFmtId="165" fontId="28" fillId="5" borderId="10" xfId="11" applyNumberFormat="1" applyFont="1" applyFill="1" applyBorder="1" applyAlignment="1" applyProtection="1">
      <alignment vertical="top" textRotation="180" wrapText="1"/>
      <protection locked="0"/>
    </xf>
    <xf numFmtId="0" fontId="28" fillId="5" borderId="39" xfId="8" applyFont="1" applyFill="1" applyBorder="1"/>
    <xf numFmtId="2" fontId="28" fillId="5" borderId="39" xfId="8" applyNumberFormat="1" applyFont="1" applyFill="1" applyBorder="1"/>
    <xf numFmtId="0" fontId="32" fillId="19" borderId="10" xfId="5" applyFont="1" applyFill="1" applyBorder="1" applyAlignment="1">
      <alignment vertical="center"/>
    </xf>
    <xf numFmtId="0" fontId="14" fillId="5" borderId="10" xfId="5" applyFont="1" applyFill="1" applyBorder="1" applyAlignment="1"/>
    <xf numFmtId="0" fontId="32" fillId="19" borderId="10" xfId="5" applyFont="1" applyFill="1" applyBorder="1" applyAlignment="1">
      <alignment horizontal="center" vertical="center"/>
    </xf>
    <xf numFmtId="0" fontId="33" fillId="5" borderId="10" xfId="14" applyFont="1" applyFill="1" applyBorder="1" applyAlignment="1"/>
    <xf numFmtId="0" fontId="34" fillId="5" borderId="10" xfId="1" applyFont="1" applyFill="1" applyBorder="1" applyAlignment="1">
      <alignment vertical="top"/>
    </xf>
    <xf numFmtId="0" fontId="34" fillId="5" borderId="10" xfId="1" applyFont="1" applyFill="1" applyBorder="1" applyAlignment="1">
      <alignment vertical="center"/>
    </xf>
    <xf numFmtId="0" fontId="34" fillId="5" borderId="10" xfId="1" applyFont="1" applyFill="1" applyBorder="1" applyAlignment="1">
      <alignment horizontal="center" vertical="center"/>
    </xf>
    <xf numFmtId="0" fontId="34" fillId="5" borderId="10" xfId="1" applyFont="1" applyFill="1" applyBorder="1" applyAlignment="1">
      <alignment horizontal="center" vertical="center" wrapText="1"/>
    </xf>
    <xf numFmtId="0" fontId="33" fillId="5" borderId="10" xfId="14" applyFont="1" applyFill="1" applyBorder="1" applyAlignment="1">
      <alignment wrapText="1"/>
    </xf>
    <xf numFmtId="0" fontId="15" fillId="2" borderId="10" xfId="5" applyFont="1" applyFill="1" applyBorder="1"/>
    <xf numFmtId="0" fontId="8" fillId="2" borderId="10" xfId="5" applyFont="1" applyFill="1" applyBorder="1"/>
    <xf numFmtId="0" fontId="33" fillId="5" borderId="10" xfId="14" applyFont="1" applyFill="1"/>
    <xf numFmtId="0" fontId="18" fillId="4" borderId="14" xfId="5" applyFont="1" applyFill="1" applyBorder="1" applyAlignment="1">
      <alignment horizontal="center" vertical="center" wrapText="1"/>
    </xf>
    <xf numFmtId="0" fontId="18" fillId="4" borderId="16" xfId="5" applyFont="1" applyFill="1" applyBorder="1" applyAlignment="1">
      <alignment horizontal="center" vertical="center" wrapText="1"/>
    </xf>
    <xf numFmtId="0" fontId="18" fillId="4" borderId="48" xfId="5" applyFont="1" applyFill="1" applyBorder="1" applyAlignment="1">
      <alignment horizontal="center" vertical="center" wrapText="1"/>
    </xf>
    <xf numFmtId="0" fontId="18" fillId="4" borderId="49" xfId="5" applyFont="1" applyFill="1" applyBorder="1" applyAlignment="1">
      <alignment horizontal="center" vertical="center" wrapText="1"/>
    </xf>
    <xf numFmtId="1" fontId="35" fillId="5" borderId="52" xfId="13" applyNumberFormat="1" applyFont="1" applyFill="1" applyBorder="1" applyAlignment="1">
      <alignment horizontal="center" vertical="center" shrinkToFit="1"/>
    </xf>
    <xf numFmtId="0" fontId="36" fillId="5" borderId="52" xfId="13" applyFont="1" applyFill="1" applyBorder="1" applyAlignment="1">
      <alignment horizontal="center" vertical="center" wrapText="1"/>
    </xf>
    <xf numFmtId="0" fontId="35" fillId="5" borderId="52" xfId="13" applyFont="1" applyFill="1" applyBorder="1" applyAlignment="1">
      <alignment horizontal="center" vertical="center" wrapText="1"/>
    </xf>
    <xf numFmtId="0" fontId="33" fillId="5" borderId="48" xfId="14" applyFont="1" applyFill="1" applyBorder="1" applyAlignment="1">
      <alignment horizontal="center" vertical="center"/>
    </xf>
    <xf numFmtId="0" fontId="33" fillId="5" borderId="14" xfId="14" applyFont="1" applyFill="1" applyBorder="1" applyAlignment="1">
      <alignment horizontal="center" vertical="center"/>
    </xf>
    <xf numFmtId="2" fontId="15" fillId="5" borderId="53" xfId="15" applyNumberFormat="1" applyFont="1" applyFill="1" applyBorder="1" applyAlignment="1">
      <alignment horizontal="center" vertical="center"/>
    </xf>
    <xf numFmtId="1" fontId="28" fillId="0" borderId="51" xfId="9" applyNumberFormat="1" applyFont="1" applyFill="1" applyBorder="1" applyAlignment="1" applyProtection="1">
      <alignment horizontal="center" vertical="center" wrapText="1"/>
      <protection locked="0"/>
    </xf>
    <xf numFmtId="1" fontId="35" fillId="5" borderId="13" xfId="13" applyNumberFormat="1" applyFont="1" applyFill="1" applyBorder="1" applyAlignment="1">
      <alignment horizontal="center" vertical="center" shrinkToFit="1"/>
    </xf>
    <xf numFmtId="0" fontId="36" fillId="5" borderId="13" xfId="13" applyFont="1" applyFill="1" applyBorder="1" applyAlignment="1">
      <alignment horizontal="center" vertical="center" wrapText="1"/>
    </xf>
    <xf numFmtId="10" fontId="15" fillId="5" borderId="49" xfId="15" applyNumberFormat="1" applyFont="1" applyFill="1" applyBorder="1" applyAlignment="1">
      <alignment horizontal="center" vertical="center"/>
    </xf>
    <xf numFmtId="0" fontId="28" fillId="5" borderId="51" xfId="9" applyFont="1" applyFill="1" applyBorder="1" applyAlignment="1" applyProtection="1">
      <alignment horizontal="center" vertical="center" wrapText="1"/>
      <protection locked="0"/>
    </xf>
    <xf numFmtId="0" fontId="35" fillId="5" borderId="13" xfId="13" applyFont="1" applyFill="1" applyBorder="1" applyAlignment="1">
      <alignment horizontal="center" vertical="center" wrapText="1"/>
    </xf>
    <xf numFmtId="1" fontId="33" fillId="5" borderId="48" xfId="14" applyNumberFormat="1" applyFont="1" applyFill="1" applyBorder="1" applyAlignment="1">
      <alignment horizontal="center" vertical="center"/>
    </xf>
    <xf numFmtId="1" fontId="33" fillId="5" borderId="14" xfId="14" applyNumberFormat="1" applyFont="1" applyFill="1" applyBorder="1" applyAlignment="1">
      <alignment horizontal="center" vertical="center"/>
    </xf>
    <xf numFmtId="0" fontId="33" fillId="5" borderId="51" xfId="14" applyFont="1" applyFill="1" applyBorder="1" applyAlignment="1">
      <alignment horizontal="center" vertical="center"/>
    </xf>
    <xf numFmtId="166" fontId="14" fillId="5" borderId="49" xfId="15" applyNumberFormat="1" applyFont="1" applyFill="1" applyBorder="1" applyAlignment="1">
      <alignment horizontal="center" vertical="center"/>
    </xf>
    <xf numFmtId="0" fontId="36" fillId="5" borderId="51" xfId="14" applyFont="1" applyFill="1" applyBorder="1" applyAlignment="1">
      <alignment horizontal="center" vertical="center"/>
    </xf>
    <xf numFmtId="0" fontId="33" fillId="5" borderId="54" xfId="14" applyFont="1" applyFill="1" applyBorder="1" applyAlignment="1">
      <alignment horizontal="center" vertical="center"/>
    </xf>
    <xf numFmtId="0" fontId="33" fillId="5" borderId="55" xfId="14" applyFont="1" applyFill="1" applyBorder="1" applyAlignment="1">
      <alignment horizontal="center" vertical="center"/>
    </xf>
    <xf numFmtId="10" fontId="15" fillId="5" borderId="56" xfId="15" applyNumberFormat="1" applyFont="1" applyFill="1" applyBorder="1" applyAlignment="1">
      <alignment horizontal="center" vertical="center"/>
    </xf>
    <xf numFmtId="0" fontId="33" fillId="5" borderId="57" xfId="14" applyFont="1" applyFill="1" applyBorder="1" applyAlignment="1">
      <alignment horizontal="center" vertical="center"/>
    </xf>
    <xf numFmtId="0" fontId="8" fillId="5" borderId="33" xfId="5" applyFont="1" applyFill="1" applyBorder="1" applyAlignment="1">
      <alignment horizontal="center" vertical="center"/>
    </xf>
    <xf numFmtId="0" fontId="0" fillId="0" borderId="0" xfId="0" applyAlignment="1">
      <alignment horizontal="center" vertical="center"/>
    </xf>
    <xf numFmtId="1" fontId="35" fillId="0" borderId="13" xfId="13" applyNumberFormat="1" applyFont="1" applyFill="1" applyBorder="1" applyAlignment="1">
      <alignment horizontal="center" vertical="center" shrinkToFit="1"/>
    </xf>
    <xf numFmtId="0" fontId="36" fillId="0" borderId="13" xfId="13" applyFont="1" applyFill="1" applyBorder="1" applyAlignment="1">
      <alignment horizontal="center" vertical="center" wrapText="1"/>
    </xf>
    <xf numFmtId="0" fontId="35" fillId="0" borderId="13" xfId="13" applyFont="1" applyFill="1" applyBorder="1" applyAlignment="1">
      <alignment horizontal="center" vertical="center" wrapText="1"/>
    </xf>
    <xf numFmtId="1" fontId="33" fillId="0" borderId="48" xfId="14" applyNumberFormat="1" applyFont="1" applyFill="1" applyBorder="1" applyAlignment="1">
      <alignment horizontal="center" vertical="center"/>
    </xf>
    <xf numFmtId="1" fontId="33" fillId="0" borderId="14" xfId="14" applyNumberFormat="1" applyFont="1" applyFill="1" applyBorder="1" applyAlignment="1">
      <alignment horizontal="center" vertical="center"/>
    </xf>
    <xf numFmtId="10" fontId="15" fillId="0" borderId="49" xfId="15" applyNumberFormat="1" applyFont="1" applyFill="1" applyBorder="1" applyAlignment="1">
      <alignment horizontal="center" vertical="center"/>
    </xf>
    <xf numFmtId="0" fontId="33" fillId="0" borderId="51" xfId="14" applyFont="1" applyFill="1" applyBorder="1" applyAlignment="1">
      <alignment horizontal="center" vertical="center"/>
    </xf>
    <xf numFmtId="1" fontId="35" fillId="0" borderId="52" xfId="13" applyNumberFormat="1" applyFont="1" applyFill="1" applyBorder="1" applyAlignment="1">
      <alignment horizontal="center" vertical="center" shrinkToFit="1"/>
    </xf>
    <xf numFmtId="0" fontId="36" fillId="0" borderId="52" xfId="13" applyFont="1" applyFill="1" applyBorder="1" applyAlignment="1">
      <alignment horizontal="center" vertical="center" wrapText="1"/>
    </xf>
    <xf numFmtId="0" fontId="36" fillId="0" borderId="51" xfId="14" applyFont="1" applyFill="1" applyBorder="1" applyAlignment="1">
      <alignment horizontal="center" vertical="center"/>
    </xf>
    <xf numFmtId="0" fontId="33" fillId="0" borderId="48" xfId="14" applyFont="1" applyFill="1" applyBorder="1" applyAlignment="1">
      <alignment horizontal="center" vertical="center"/>
    </xf>
    <xf numFmtId="0" fontId="33" fillId="0" borderId="14" xfId="14" applyFont="1" applyFill="1" applyBorder="1" applyAlignment="1">
      <alignment horizontal="center" vertical="center"/>
    </xf>
    <xf numFmtId="167" fontId="15" fillId="2" borderId="14" xfId="6" applyNumberFormat="1" applyFont="1" applyFill="1" applyBorder="1" applyAlignment="1">
      <alignment horizontal="center" vertical="center" wrapText="1"/>
    </xf>
    <xf numFmtId="0" fontId="28" fillId="5" borderId="36" xfId="9"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3" fillId="0" borderId="14" xfId="0" applyFont="1" applyBorder="1" applyAlignment="1">
      <alignment horizontal="left" vertical="center" wrapText="1"/>
    </xf>
    <xf numFmtId="0" fontId="3" fillId="5" borderId="16" xfId="5" applyFont="1" applyFill="1" applyBorder="1" applyAlignment="1">
      <alignment horizontal="left"/>
    </xf>
    <xf numFmtId="0" fontId="3" fillId="5" borderId="34" xfId="5" applyFont="1" applyFill="1" applyBorder="1" applyAlignment="1">
      <alignment horizontal="left"/>
    </xf>
    <xf numFmtId="0" fontId="3" fillId="5" borderId="15" xfId="5" applyFont="1" applyFill="1" applyBorder="1" applyAlignment="1">
      <alignment horizontal="left"/>
    </xf>
    <xf numFmtId="0" fontId="3" fillId="0" borderId="0" xfId="0" applyFont="1" applyAlignment="1">
      <alignment horizontal="left" vertical="center"/>
    </xf>
    <xf numFmtId="0" fontId="18" fillId="4" borderId="32" xfId="0" applyFont="1" applyFill="1" applyBorder="1" applyAlignment="1">
      <alignment horizontal="center"/>
    </xf>
    <xf numFmtId="0" fontId="18" fillId="4" borderId="30" xfId="0" applyFont="1" applyFill="1" applyBorder="1" applyAlignment="1">
      <alignment horizontal="center"/>
    </xf>
    <xf numFmtId="0" fontId="18" fillId="4" borderId="31" xfId="0" applyFont="1" applyFill="1" applyBorder="1" applyAlignment="1">
      <alignment horizontal="center"/>
    </xf>
    <xf numFmtId="0" fontId="17" fillId="3" borderId="32"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31" xfId="0" applyFont="1" applyFill="1" applyBorder="1" applyAlignment="1">
      <alignment horizontal="center" vertical="center"/>
    </xf>
    <xf numFmtId="0" fontId="30" fillId="12" borderId="38" xfId="9" applyFont="1" applyFill="1" applyBorder="1" applyAlignment="1" applyProtection="1">
      <alignment horizontal="center" vertical="center" wrapText="1"/>
    </xf>
    <xf numFmtId="0" fontId="30" fillId="12" borderId="39" xfId="9" applyFont="1" applyFill="1" applyBorder="1" applyAlignment="1" applyProtection="1">
      <alignment horizontal="center" vertical="center" wrapText="1"/>
    </xf>
    <xf numFmtId="0" fontId="30" fillId="12" borderId="40" xfId="9" applyFont="1" applyFill="1" applyBorder="1" applyAlignment="1" applyProtection="1">
      <alignment horizontal="center" vertical="center" wrapText="1"/>
    </xf>
    <xf numFmtId="0" fontId="29" fillId="9" borderId="32" xfId="8" applyFont="1" applyFill="1" applyBorder="1" applyAlignment="1">
      <alignment horizontal="center" vertical="center"/>
    </xf>
    <xf numFmtId="0" fontId="29" fillId="9" borderId="30" xfId="8" applyFont="1" applyFill="1" applyBorder="1" applyAlignment="1">
      <alignment horizontal="center" vertical="center"/>
    </xf>
    <xf numFmtId="0" fontId="29" fillId="9" borderId="31" xfId="8" applyFont="1" applyFill="1" applyBorder="1" applyAlignment="1">
      <alignment horizontal="center" vertical="center"/>
    </xf>
    <xf numFmtId="0" fontId="26" fillId="10" borderId="32" xfId="9" applyFont="1" applyFill="1" applyBorder="1" applyAlignment="1" applyProtection="1">
      <alignment horizontal="center" vertical="center" wrapText="1"/>
    </xf>
    <xf numFmtId="0" fontId="26" fillId="10" borderId="30" xfId="9" applyFont="1" applyFill="1" applyBorder="1" applyAlignment="1" applyProtection="1">
      <alignment horizontal="center" vertical="center" wrapText="1"/>
    </xf>
    <xf numFmtId="0" fontId="30" fillId="11" borderId="38" xfId="8" applyFont="1" applyFill="1" applyBorder="1" applyAlignment="1">
      <alignment horizontal="center" vertical="center"/>
    </xf>
    <xf numFmtId="0" fontId="30" fillId="11" borderId="39" xfId="8" applyFont="1" applyFill="1" applyBorder="1" applyAlignment="1">
      <alignment horizontal="center" vertical="center"/>
    </xf>
    <xf numFmtId="0" fontId="30" fillId="11" borderId="40" xfId="8" applyFont="1" applyFill="1" applyBorder="1" applyAlignment="1">
      <alignment horizontal="center" vertical="center"/>
    </xf>
    <xf numFmtId="0" fontId="30" fillId="13" borderId="38" xfId="9" applyFont="1" applyFill="1" applyBorder="1" applyAlignment="1" applyProtection="1">
      <alignment horizontal="center" vertical="center" wrapText="1"/>
    </xf>
    <xf numFmtId="0" fontId="30" fillId="13" borderId="39" xfId="9" applyFont="1" applyFill="1" applyBorder="1" applyAlignment="1" applyProtection="1">
      <alignment horizontal="center" vertical="center" wrapText="1"/>
    </xf>
    <xf numFmtId="0" fontId="30" fillId="13" borderId="40" xfId="9" applyFont="1" applyFill="1" applyBorder="1" applyAlignment="1" applyProtection="1">
      <alignment horizontal="center" vertical="center" wrapText="1"/>
    </xf>
    <xf numFmtId="2" fontId="28" fillId="5" borderId="41" xfId="9" applyNumberFormat="1" applyFont="1" applyFill="1" applyBorder="1" applyAlignment="1" applyProtection="1">
      <alignment horizontal="center" vertical="center" wrapText="1"/>
      <protection locked="0"/>
    </xf>
    <xf numFmtId="1" fontId="28" fillId="5" borderId="42" xfId="9" applyNumberFormat="1" applyFont="1" applyFill="1" applyBorder="1" applyAlignment="1" applyProtection="1">
      <alignment horizontal="center" vertical="center" wrapText="1"/>
      <protection locked="0"/>
    </xf>
    <xf numFmtId="1" fontId="28" fillId="5" borderId="10" xfId="9" applyNumberFormat="1" applyFont="1" applyFill="1" applyBorder="1" applyAlignment="1" applyProtection="1">
      <alignment horizontal="center" vertical="center" wrapText="1"/>
      <protection locked="0"/>
    </xf>
    <xf numFmtId="0" fontId="3" fillId="5" borderId="14" xfId="5" applyFont="1" applyFill="1" applyBorder="1" applyAlignment="1">
      <alignment horizontal="left"/>
    </xf>
    <xf numFmtId="0" fontId="21" fillId="3" borderId="46" xfId="5" applyFont="1" applyFill="1" applyBorder="1" applyAlignment="1">
      <alignment horizontal="center" vertical="center" wrapText="1"/>
    </xf>
    <xf numFmtId="0" fontId="22" fillId="0" borderId="9" xfId="5" applyFont="1" applyBorder="1" applyAlignment="1">
      <alignment wrapText="1"/>
    </xf>
    <xf numFmtId="0" fontId="22" fillId="0" borderId="47" xfId="5" applyFont="1" applyBorder="1" applyAlignment="1">
      <alignment wrapText="1"/>
    </xf>
    <xf numFmtId="0" fontId="18" fillId="4" borderId="14" xfId="5" applyFont="1" applyFill="1" applyBorder="1" applyAlignment="1">
      <alignment horizontal="center" vertical="center" wrapText="1"/>
    </xf>
    <xf numFmtId="0" fontId="18" fillId="4" borderId="16" xfId="5" applyFont="1" applyFill="1" applyBorder="1" applyAlignment="1">
      <alignment horizontal="center" vertical="center" wrapText="1"/>
    </xf>
    <xf numFmtId="0" fontId="18" fillId="4" borderId="48" xfId="5" applyFont="1" applyFill="1" applyBorder="1" applyAlignment="1">
      <alignment horizontal="center" vertical="center" wrapText="1"/>
    </xf>
    <xf numFmtId="0" fontId="18" fillId="4" borderId="49" xfId="5" applyFont="1" applyFill="1" applyBorder="1" applyAlignment="1">
      <alignment horizontal="center" vertical="center" wrapText="1"/>
    </xf>
    <xf numFmtId="0" fontId="23" fillId="8" borderId="50" xfId="6" applyFont="1" applyFill="1" applyBorder="1" applyAlignment="1">
      <alignment horizontal="center" vertical="center" wrapText="1"/>
    </xf>
    <xf numFmtId="0" fontId="23" fillId="8" borderId="51" xfId="6" applyFont="1" applyFill="1" applyBorder="1" applyAlignment="1">
      <alignment horizontal="center" vertical="center" wrapText="1"/>
    </xf>
    <xf numFmtId="0" fontId="21" fillId="3" borderId="43" xfId="6" applyFont="1" applyFill="1" applyBorder="1" applyAlignment="1">
      <alignment horizontal="center" vertical="center" wrapText="1"/>
    </xf>
    <xf numFmtId="0" fontId="22" fillId="0" borderId="9" xfId="6" applyFont="1" applyBorder="1" applyAlignment="1">
      <alignment wrapText="1"/>
    </xf>
    <xf numFmtId="0" fontId="22" fillId="0" borderId="44" xfId="6" applyFont="1" applyBorder="1" applyAlignment="1">
      <alignment wrapText="1"/>
    </xf>
    <xf numFmtId="0" fontId="18" fillId="4" borderId="43" xfId="6" applyFont="1" applyFill="1" applyBorder="1" applyAlignment="1">
      <alignment horizontal="center"/>
    </xf>
    <xf numFmtId="0" fontId="14" fillId="0" borderId="9" xfId="6" applyFont="1" applyBorder="1"/>
    <xf numFmtId="0" fontId="14" fillId="0" borderId="44" xfId="6" applyFont="1" applyBorder="1"/>
    <xf numFmtId="0" fontId="15" fillId="2" borderId="16" xfId="6" applyFont="1" applyFill="1" applyBorder="1" applyAlignment="1">
      <alignment horizontal="center" vertical="center" wrapText="1"/>
    </xf>
    <xf numFmtId="0" fontId="15" fillId="2" borderId="15" xfId="6" applyFont="1" applyFill="1" applyBorder="1" applyAlignment="1">
      <alignment horizontal="center" vertical="center" wrapText="1"/>
    </xf>
    <xf numFmtId="0" fontId="15" fillId="2" borderId="19" xfId="6" applyFont="1" applyFill="1" applyBorder="1" applyAlignment="1">
      <alignment horizontal="center" vertical="center" wrapText="1"/>
    </xf>
    <xf numFmtId="0" fontId="15" fillId="2" borderId="25" xfId="6" applyFont="1" applyFill="1" applyBorder="1" applyAlignment="1">
      <alignment horizontal="center" vertical="center" wrapText="1"/>
    </xf>
    <xf numFmtId="0" fontId="4" fillId="2" borderId="11" xfId="0" applyFont="1" applyFill="1" applyBorder="1" applyAlignment="1">
      <alignment horizontal="center"/>
    </xf>
    <xf numFmtId="0" fontId="3" fillId="0" borderId="12" xfId="0" applyFont="1" applyBorder="1"/>
  </cellXfs>
  <cellStyles count="16">
    <cellStyle name="Normal" xfId="0" builtinId="0"/>
    <cellStyle name="Normal 13 2 4" xfId="10"/>
    <cellStyle name="Normal 13 3" xfId="9"/>
    <cellStyle name="Normal 2" xfId="1"/>
    <cellStyle name="Normal 3" xfId="2"/>
    <cellStyle name="Normal 3 2" xfId="3"/>
    <cellStyle name="Normal 3 2 2" xfId="13"/>
    <cellStyle name="Normal 3 3" xfId="14"/>
    <cellStyle name="Normal 4" xfId="5"/>
    <cellStyle name="Normal 5" xfId="6"/>
    <cellStyle name="Normal 6" xfId="8"/>
    <cellStyle name="Normal 7" xfId="12"/>
    <cellStyle name="Porcentagem 2" xfId="4"/>
    <cellStyle name="Porcentagem 2 2" xfId="15"/>
    <cellStyle name="Porcentagem 3" xfId="7"/>
    <cellStyle name="Porcentagem 4" xfId="1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01125" cy="1143000"/>
    <xdr:pic>
      <xdr:nvPicPr>
        <xdr:cNvPr id="2" name="image1.png"/>
        <xdr:cNvPicPr preferRelativeResize="0"/>
      </xdr:nvPicPr>
      <xdr:blipFill>
        <a:blip xmlns:r="http://schemas.openxmlformats.org/officeDocument/2006/relationships" r:embed="rId1" cstate="print"/>
        <a:stretch>
          <a:fillRect/>
        </a:stretch>
      </xdr:blipFill>
      <xdr:spPr>
        <a:xfrm>
          <a:off x="0" y="0"/>
          <a:ext cx="9001125" cy="1143000"/>
        </a:xfrm>
        <a:prstGeom prst="rect">
          <a:avLst/>
        </a:prstGeom>
        <a:noFill/>
      </xdr:spPr>
    </xdr:pic>
    <xdr:clientData fLocksWithSheet="0"/>
  </xdr:oneCellAnchor>
  <xdr:oneCellAnchor>
    <xdr:from>
      <xdr:col>0</xdr:col>
      <xdr:colOff>66675</xdr:colOff>
      <xdr:row>0</xdr:row>
      <xdr:rowOff>123825</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54075" cy="10572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95250</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1905000</xdr:colOff>
      <xdr:row>5</xdr:row>
      <xdr:rowOff>114300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7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609600</xdr:colOff>
      <xdr:row>4</xdr:row>
      <xdr:rowOff>76200</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95250"/>
          <a:ext cx="5238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16005</xdr:rowOff>
    </xdr:from>
    <xdr:ext cx="15073313" cy="1136505"/>
    <xdr:pic>
      <xdr:nvPicPr>
        <xdr:cNvPr id="2" name="image1.png"/>
        <xdr:cNvPicPr preferRelativeResize="0"/>
      </xdr:nvPicPr>
      <xdr:blipFill>
        <a:blip xmlns:r="http://schemas.openxmlformats.org/officeDocument/2006/relationships" r:embed="rId1" cstate="print"/>
        <a:stretch>
          <a:fillRect/>
        </a:stretch>
      </xdr:blipFill>
      <xdr:spPr>
        <a:xfrm>
          <a:off x="0" y="16005"/>
          <a:ext cx="15073313" cy="1136505"/>
        </a:xfrm>
        <a:prstGeom prst="rect">
          <a:avLst/>
        </a:prstGeom>
        <a:noFill/>
      </xdr:spPr>
    </xdr:pic>
    <xdr:clientData fLocksWithSheet="0"/>
  </xdr:oneCellAnchor>
  <xdr:oneCellAnchor>
    <xdr:from>
      <xdr:col>0</xdr:col>
      <xdr:colOff>1</xdr:colOff>
      <xdr:row>0</xdr:row>
      <xdr:rowOff>0</xdr:rowOff>
    </xdr:from>
    <xdr:ext cx="869156" cy="904874"/>
    <xdr:pic>
      <xdr:nvPicPr>
        <xdr:cNvPr id="3" name="image4.png"/>
        <xdr:cNvPicPr preferRelativeResize="0"/>
      </xdr:nvPicPr>
      <xdr:blipFill>
        <a:blip xmlns:r="http://schemas.openxmlformats.org/officeDocument/2006/relationships" r:embed="rId2" cstate="print"/>
        <a:stretch>
          <a:fillRect/>
        </a:stretch>
      </xdr:blipFill>
      <xdr:spPr>
        <a:xfrm>
          <a:off x="1" y="0"/>
          <a:ext cx="869156" cy="9048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15744</xdr:colOff>
      <xdr:row>0</xdr:row>
      <xdr:rowOff>0</xdr:rowOff>
    </xdr:from>
    <xdr:ext cx="9350506" cy="1057275"/>
    <xdr:pic>
      <xdr:nvPicPr>
        <xdr:cNvPr id="2" name="image1.png"/>
        <xdr:cNvPicPr preferRelativeResize="0"/>
      </xdr:nvPicPr>
      <xdr:blipFill>
        <a:blip xmlns:r="http://schemas.openxmlformats.org/officeDocument/2006/relationships" r:embed="rId1" cstate="print"/>
        <a:stretch>
          <a:fillRect/>
        </a:stretch>
      </xdr:blipFill>
      <xdr:spPr>
        <a:xfrm>
          <a:off x="15744" y="0"/>
          <a:ext cx="9350506" cy="1057275"/>
        </a:xfrm>
        <a:prstGeom prst="rect">
          <a:avLst/>
        </a:prstGeom>
        <a:noFill/>
      </xdr:spPr>
    </xdr:pic>
    <xdr:clientData fLocksWithSheet="0"/>
  </xdr:oneCellAnchor>
  <xdr:oneCellAnchor>
    <xdr:from>
      <xdr:col>0</xdr:col>
      <xdr:colOff>76200</xdr:colOff>
      <xdr:row>0</xdr:row>
      <xdr:rowOff>95250</xdr:rowOff>
    </xdr:from>
    <xdr:ext cx="752475" cy="742950"/>
    <xdr:pic>
      <xdr:nvPicPr>
        <xdr:cNvPr id="3" name="image3.png"/>
        <xdr:cNvPicPr preferRelativeResize="0"/>
      </xdr:nvPicPr>
      <xdr:blipFill>
        <a:blip xmlns:r="http://schemas.openxmlformats.org/officeDocument/2006/relationships" r:embed="rId2" cstate="print"/>
        <a:stretch>
          <a:fillRect/>
        </a:stretch>
      </xdr:blipFill>
      <xdr:spPr>
        <a:xfrm>
          <a:off x="76200" y="95250"/>
          <a:ext cx="752475" cy="74295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34"/>
  <sheetViews>
    <sheetView tabSelected="1" zoomScale="80" zoomScaleNormal="80" workbookViewId="0">
      <selection activeCell="G21" sqref="G21"/>
    </sheetView>
  </sheetViews>
  <sheetFormatPr defaultColWidth="14.42578125" defaultRowHeight="15" customHeight="1" x14ac:dyDescent="0.25"/>
  <cols>
    <col min="1" max="13" width="9.28515625" style="5" customWidth="1"/>
    <col min="14" max="16384" width="14.42578125" style="5"/>
  </cols>
  <sheetData>
    <row r="1" spans="1:14" ht="14.25" customHeight="1" x14ac:dyDescent="0.25">
      <c r="A1" s="4"/>
      <c r="B1" s="4"/>
      <c r="C1" s="4"/>
      <c r="D1" s="4"/>
      <c r="E1" s="4"/>
      <c r="F1" s="4"/>
      <c r="G1" s="4"/>
      <c r="H1" s="4"/>
      <c r="I1" s="4"/>
      <c r="J1" s="4"/>
      <c r="K1" s="4"/>
      <c r="L1" s="4"/>
      <c r="M1" s="4"/>
      <c r="N1" s="17"/>
    </row>
    <row r="2" spans="1:14" ht="14.25" customHeight="1" x14ac:dyDescent="0.25">
      <c r="A2" s="4"/>
      <c r="B2" s="4"/>
      <c r="C2" s="4"/>
      <c r="D2" s="4"/>
      <c r="E2" s="4"/>
      <c r="F2" s="4"/>
      <c r="G2" s="4"/>
      <c r="H2" s="4"/>
      <c r="I2" s="4"/>
      <c r="J2" s="4"/>
      <c r="K2" s="4"/>
      <c r="L2" s="4"/>
      <c r="M2" s="4"/>
      <c r="N2" s="17"/>
    </row>
    <row r="3" spans="1:14" ht="14.25" customHeight="1" x14ac:dyDescent="0.25">
      <c r="A3" s="4"/>
      <c r="B3" s="4"/>
      <c r="C3" s="4"/>
      <c r="D3" s="4"/>
      <c r="E3" s="4"/>
      <c r="F3" s="4"/>
      <c r="G3" s="4"/>
      <c r="H3" s="4"/>
      <c r="I3" s="4"/>
      <c r="J3" s="4"/>
      <c r="K3" s="4"/>
      <c r="L3" s="4"/>
      <c r="M3" s="4"/>
      <c r="N3" s="17"/>
    </row>
    <row r="4" spans="1:14" ht="14.25" customHeight="1" x14ac:dyDescent="0.25">
      <c r="A4" s="4"/>
      <c r="B4" s="4"/>
      <c r="C4" s="4"/>
      <c r="D4" s="4"/>
      <c r="E4" s="4"/>
      <c r="F4" s="4"/>
      <c r="G4" s="4"/>
      <c r="H4" s="4"/>
      <c r="I4" s="4"/>
      <c r="J4" s="4"/>
      <c r="K4" s="4"/>
      <c r="L4" s="4"/>
      <c r="M4" s="4"/>
      <c r="N4" s="17"/>
    </row>
    <row r="5" spans="1:14" ht="14.25" customHeight="1" x14ac:dyDescent="0.25">
      <c r="A5" s="4"/>
      <c r="B5" s="4"/>
      <c r="C5" s="4"/>
      <c r="D5" s="4"/>
      <c r="E5" s="4"/>
      <c r="F5" s="4"/>
      <c r="G5" s="4"/>
      <c r="H5" s="4"/>
      <c r="I5" s="4"/>
      <c r="J5" s="4"/>
      <c r="K5" s="4"/>
      <c r="L5" s="4"/>
      <c r="M5" s="4"/>
      <c r="N5" s="17"/>
    </row>
    <row r="6" spans="1:14" ht="14.25" customHeight="1" x14ac:dyDescent="0.25">
      <c r="A6" s="4"/>
      <c r="B6" s="4"/>
      <c r="C6" s="4"/>
      <c r="D6" s="4"/>
      <c r="F6" s="17"/>
      <c r="G6" s="17"/>
      <c r="H6" s="4"/>
      <c r="I6" s="4"/>
      <c r="J6" s="4"/>
      <c r="K6" s="4"/>
      <c r="L6" s="4"/>
      <c r="M6" s="4"/>
      <c r="N6" s="17"/>
    </row>
    <row r="7" spans="1:14" ht="14.25" customHeight="1" x14ac:dyDescent="0.25">
      <c r="A7" s="4"/>
      <c r="B7" s="4"/>
      <c r="C7" s="4"/>
      <c r="D7" s="4"/>
      <c r="E7" s="4"/>
      <c r="F7" s="4"/>
      <c r="G7" s="35" t="s">
        <v>69</v>
      </c>
      <c r="H7" s="4"/>
      <c r="I7" s="4"/>
      <c r="J7" s="4"/>
      <c r="K7" s="4"/>
      <c r="L7" s="4"/>
      <c r="M7" s="4"/>
      <c r="N7" s="17"/>
    </row>
    <row r="8" spans="1:14" ht="14.25" customHeight="1" x14ac:dyDescent="0.25">
      <c r="B8" s="4"/>
      <c r="C8" s="4"/>
      <c r="D8" s="4"/>
      <c r="E8" s="17"/>
      <c r="F8" s="17"/>
      <c r="G8" s="4"/>
      <c r="H8" s="4"/>
      <c r="I8" s="4"/>
      <c r="J8" s="4"/>
      <c r="K8" s="4"/>
      <c r="L8" s="4"/>
      <c r="M8" s="4"/>
      <c r="N8" s="17"/>
    </row>
    <row r="9" spans="1:14" ht="14.25" customHeight="1" x14ac:dyDescent="0.25">
      <c r="A9" s="4"/>
      <c r="B9" s="4"/>
      <c r="C9" s="4"/>
      <c r="D9" s="4"/>
      <c r="E9" s="4"/>
      <c r="F9" s="4"/>
      <c r="G9" s="4"/>
      <c r="H9" s="4"/>
      <c r="I9" s="4"/>
      <c r="J9" s="4"/>
      <c r="K9" s="4"/>
      <c r="L9" s="4"/>
      <c r="M9" s="4"/>
      <c r="N9" s="17"/>
    </row>
    <row r="10" spans="1:14" ht="63.75" customHeight="1" x14ac:dyDescent="0.25">
      <c r="A10" s="4"/>
      <c r="B10" s="211" t="s">
        <v>68</v>
      </c>
      <c r="C10" s="211"/>
      <c r="D10" s="211"/>
      <c r="E10" s="211"/>
      <c r="F10" s="211"/>
      <c r="G10" s="211"/>
      <c r="H10" s="211"/>
      <c r="I10" s="211"/>
      <c r="J10" s="211"/>
      <c r="K10" s="211"/>
      <c r="L10" s="211"/>
      <c r="M10" s="211"/>
      <c r="N10" s="17"/>
    </row>
    <row r="11" spans="1:14" ht="15.75" customHeight="1" x14ac:dyDescent="0.25">
      <c r="A11" s="23"/>
      <c r="B11" s="4"/>
      <c r="C11" s="4"/>
      <c r="D11" s="18"/>
      <c r="E11" s="17"/>
      <c r="F11" s="17"/>
      <c r="G11" s="17"/>
      <c r="H11" s="17"/>
      <c r="I11" s="17"/>
      <c r="J11" s="17"/>
      <c r="K11" s="17"/>
      <c r="L11" s="17"/>
      <c r="M11" s="17"/>
      <c r="N11" s="17"/>
    </row>
    <row r="12" spans="1:14" ht="14.25" customHeight="1" x14ac:dyDescent="0.25">
      <c r="A12" s="17"/>
      <c r="B12" s="4"/>
      <c r="C12" s="4"/>
      <c r="D12" s="19"/>
      <c r="E12" s="17"/>
      <c r="F12" s="17"/>
      <c r="G12" s="25" t="s">
        <v>0</v>
      </c>
      <c r="H12" s="20"/>
      <c r="I12" s="20"/>
      <c r="J12" s="20"/>
      <c r="K12" s="20"/>
      <c r="L12" s="20"/>
      <c r="M12" s="20"/>
      <c r="N12" s="17"/>
    </row>
    <row r="13" spans="1:14" ht="14.25" customHeight="1" x14ac:dyDescent="0.25">
      <c r="A13" s="17"/>
      <c r="B13" s="4"/>
      <c r="C13" s="4"/>
      <c r="D13" s="21"/>
      <c r="E13" s="17"/>
      <c r="F13" s="17"/>
      <c r="G13" s="25" t="s">
        <v>1</v>
      </c>
      <c r="H13" s="21"/>
      <c r="I13" s="21"/>
      <c r="J13" s="21"/>
      <c r="K13" s="21"/>
      <c r="L13" s="21"/>
      <c r="M13" s="21"/>
      <c r="N13" s="17"/>
    </row>
    <row r="14" spans="1:14" ht="14.25" customHeight="1" x14ac:dyDescent="0.25">
      <c r="A14" s="17"/>
      <c r="B14" s="4"/>
      <c r="C14" s="4"/>
      <c r="D14" s="21"/>
      <c r="E14" s="17"/>
      <c r="F14" s="17"/>
      <c r="G14" s="25" t="s">
        <v>2</v>
      </c>
      <c r="H14" s="21"/>
      <c r="I14" s="21"/>
      <c r="J14" s="21"/>
      <c r="K14" s="21"/>
      <c r="L14" s="21"/>
      <c r="M14" s="21"/>
      <c r="N14" s="17"/>
    </row>
    <row r="15" spans="1:14" ht="14.25" customHeight="1" x14ac:dyDescent="0.25">
      <c r="A15" s="23"/>
      <c r="B15" s="4"/>
      <c r="C15" s="4"/>
      <c r="D15" s="4"/>
      <c r="E15" s="23"/>
      <c r="F15" s="23"/>
      <c r="G15" s="4"/>
      <c r="H15" s="4"/>
      <c r="I15" s="4"/>
      <c r="J15" s="4"/>
      <c r="K15" s="4"/>
      <c r="L15" s="4"/>
      <c r="M15" s="4"/>
      <c r="N15" s="17"/>
    </row>
    <row r="16" spans="1:14" ht="14.25" customHeight="1" x14ac:dyDescent="0.25">
      <c r="A16" s="17"/>
      <c r="B16" s="4"/>
      <c r="C16" s="4"/>
      <c r="D16" s="4"/>
      <c r="E16" s="6"/>
      <c r="F16" s="6"/>
      <c r="G16" s="6"/>
      <c r="H16" s="6"/>
      <c r="I16" s="6"/>
      <c r="J16" s="6"/>
      <c r="K16" s="7"/>
      <c r="L16" s="7"/>
      <c r="M16" s="7"/>
      <c r="N16" s="17"/>
    </row>
    <row r="17" spans="1:14" ht="14.25" customHeight="1" x14ac:dyDescent="0.25">
      <c r="A17" s="17"/>
      <c r="B17" s="4"/>
      <c r="C17" s="4"/>
      <c r="D17" s="4"/>
      <c r="E17" s="6"/>
      <c r="F17" s="6"/>
      <c r="G17" s="6"/>
      <c r="H17" s="6"/>
      <c r="I17" s="6"/>
      <c r="J17" s="6"/>
      <c r="K17" s="7"/>
      <c r="L17" s="7"/>
      <c r="M17" s="7"/>
      <c r="N17" s="17"/>
    </row>
    <row r="18" spans="1:14" ht="14.25" customHeight="1" x14ac:dyDescent="0.25">
      <c r="A18" s="17"/>
      <c r="B18" s="4"/>
      <c r="C18" s="4"/>
      <c r="D18" s="4"/>
      <c r="E18" s="26"/>
      <c r="F18" s="26"/>
      <c r="G18" s="26"/>
      <c r="H18" s="26"/>
      <c r="I18" s="26"/>
      <c r="J18" s="26"/>
      <c r="K18" s="33"/>
      <c r="L18" s="7"/>
      <c r="M18" s="7"/>
      <c r="N18" s="17"/>
    </row>
    <row r="19" spans="1:14" ht="14.25" customHeight="1" x14ac:dyDescent="0.25">
      <c r="A19" s="24"/>
      <c r="B19" s="4"/>
      <c r="C19" s="4"/>
      <c r="D19" s="4"/>
      <c r="E19" s="23"/>
      <c r="F19" s="27"/>
      <c r="G19" s="27"/>
      <c r="H19" s="27"/>
      <c r="I19" s="27"/>
      <c r="J19" s="27"/>
      <c r="K19" s="27"/>
      <c r="L19" s="9"/>
      <c r="M19" s="9"/>
      <c r="N19" s="17"/>
    </row>
    <row r="20" spans="1:14" ht="14.25" customHeight="1" x14ac:dyDescent="0.25">
      <c r="A20" s="4"/>
      <c r="B20" s="4"/>
      <c r="C20" s="4"/>
      <c r="D20" s="4"/>
      <c r="E20" s="17"/>
      <c r="F20" s="17"/>
      <c r="G20" s="28" t="s">
        <v>3</v>
      </c>
      <c r="H20" s="22"/>
      <c r="I20" s="22"/>
      <c r="J20" s="22"/>
      <c r="K20" s="17"/>
      <c r="L20" s="9"/>
      <c r="M20" s="9"/>
      <c r="N20" s="17"/>
    </row>
    <row r="21" spans="1:14" ht="14.25" customHeight="1" x14ac:dyDescent="0.25">
      <c r="A21" s="4"/>
      <c r="B21" s="4"/>
      <c r="C21" s="4"/>
      <c r="D21" s="4"/>
      <c r="E21" s="17"/>
      <c r="F21" s="17"/>
      <c r="G21" s="48" t="s">
        <v>85</v>
      </c>
      <c r="H21" s="22"/>
      <c r="I21" s="22"/>
      <c r="J21" s="22"/>
      <c r="K21" s="17"/>
      <c r="L21" s="9"/>
      <c r="M21" s="9"/>
      <c r="N21" s="17"/>
    </row>
    <row r="22" spans="1:14" ht="14.25" customHeight="1" x14ac:dyDescent="0.25">
      <c r="A22" s="10"/>
      <c r="B22" s="9"/>
      <c r="C22" s="11"/>
      <c r="D22" s="11"/>
      <c r="E22" s="29"/>
      <c r="F22" s="30"/>
      <c r="G22" s="30"/>
      <c r="H22" s="30"/>
      <c r="I22" s="30"/>
      <c r="J22" s="30"/>
      <c r="K22" s="23"/>
      <c r="L22" s="9"/>
      <c r="M22" s="9"/>
      <c r="N22" s="17"/>
    </row>
    <row r="23" spans="1:14" ht="14.25" customHeight="1" thickBot="1" x14ac:dyDescent="0.3">
      <c r="A23" s="8"/>
      <c r="B23" s="9"/>
      <c r="C23" s="11"/>
      <c r="D23" s="11"/>
      <c r="E23" s="31"/>
      <c r="F23" s="23"/>
      <c r="G23" s="23"/>
      <c r="H23" s="23"/>
      <c r="I23" s="23"/>
      <c r="J23" s="23"/>
      <c r="K23" s="23"/>
      <c r="L23" s="9"/>
      <c r="M23" s="9"/>
      <c r="N23" s="17"/>
    </row>
    <row r="24" spans="1:14" ht="14.25" customHeight="1" thickBot="1" x14ac:dyDescent="0.3">
      <c r="A24" s="16"/>
      <c r="B24" s="49" t="s">
        <v>72</v>
      </c>
      <c r="C24" s="60"/>
      <c r="D24" s="60"/>
      <c r="E24" s="61"/>
      <c r="F24" s="62">
        <f>'Parte I'!I24</f>
        <v>4</v>
      </c>
      <c r="G24" s="30"/>
      <c r="H24" s="30"/>
      <c r="I24" s="30"/>
      <c r="J24" s="30"/>
      <c r="K24" s="30"/>
      <c r="L24" s="13"/>
      <c r="M24" s="13"/>
      <c r="N24" s="17"/>
    </row>
    <row r="25" spans="1:14" ht="14.25" customHeight="1" thickBot="1" x14ac:dyDescent="0.3">
      <c r="A25" s="9"/>
      <c r="B25" s="49" t="s">
        <v>73</v>
      </c>
      <c r="C25" s="63"/>
      <c r="D25" s="64"/>
      <c r="E25" s="65"/>
      <c r="F25" s="66"/>
      <c r="G25" s="4"/>
      <c r="H25" s="4"/>
      <c r="I25" s="4"/>
      <c r="J25" s="4"/>
      <c r="K25" s="4"/>
      <c r="L25" s="4"/>
      <c r="M25" s="9"/>
      <c r="N25" s="17"/>
    </row>
    <row r="26" spans="1:14" ht="14.25" customHeight="1" thickBot="1" x14ac:dyDescent="0.3">
      <c r="A26" s="13"/>
      <c r="B26" s="49" t="s">
        <v>74</v>
      </c>
      <c r="C26" s="63"/>
      <c r="D26" s="64"/>
      <c r="E26" s="65"/>
      <c r="F26" s="66">
        <f>'Parte III'!H21</f>
        <v>2</v>
      </c>
      <c r="G26" s="15"/>
      <c r="H26" s="15"/>
      <c r="I26" s="15"/>
      <c r="J26" s="15"/>
      <c r="K26" s="15"/>
      <c r="L26" s="15"/>
      <c r="M26" s="13"/>
      <c r="N26" s="17"/>
    </row>
    <row r="27" spans="1:14" ht="29.25" customHeight="1" x14ac:dyDescent="0.25">
      <c r="B27" s="12"/>
      <c r="C27" s="12"/>
      <c r="D27" s="12"/>
      <c r="E27" s="14"/>
      <c r="F27" s="4"/>
      <c r="G27" s="4"/>
      <c r="H27" s="4"/>
      <c r="I27" s="4"/>
      <c r="J27" s="4"/>
      <c r="K27" s="4"/>
      <c r="L27" s="4"/>
      <c r="M27" s="12"/>
      <c r="N27" s="17"/>
    </row>
    <row r="28" spans="1:14" ht="14.25" customHeight="1" x14ac:dyDescent="0.25">
      <c r="A28" s="34"/>
      <c r="B28" s="4"/>
      <c r="C28" s="4"/>
      <c r="D28" s="4"/>
      <c r="E28" s="4"/>
      <c r="F28" s="4"/>
      <c r="G28" s="4"/>
      <c r="H28" s="4"/>
      <c r="I28" s="4"/>
      <c r="J28" s="4"/>
      <c r="K28" s="4"/>
      <c r="L28" s="4"/>
      <c r="M28" s="4"/>
      <c r="N28" s="17"/>
    </row>
    <row r="29" spans="1:14" ht="14.25" customHeight="1" x14ac:dyDescent="0.25">
      <c r="A29" s="23"/>
      <c r="B29" s="4"/>
      <c r="C29" s="4"/>
      <c r="D29" s="4"/>
      <c r="E29" s="4"/>
      <c r="F29" s="4"/>
      <c r="G29" s="4"/>
      <c r="H29" s="4"/>
      <c r="I29" s="4"/>
      <c r="J29" s="4"/>
      <c r="K29" s="4"/>
      <c r="L29" s="4"/>
      <c r="M29" s="4"/>
      <c r="N29" s="17"/>
    </row>
    <row r="30" spans="1:14" ht="14.25" customHeight="1" x14ac:dyDescent="0.25">
      <c r="A30" s="17"/>
      <c r="B30" s="32"/>
      <c r="C30" s="4"/>
      <c r="D30" s="4"/>
      <c r="E30" s="4"/>
      <c r="F30" s="4"/>
      <c r="G30" s="4"/>
      <c r="H30" s="4"/>
      <c r="I30" s="4"/>
      <c r="J30" s="4"/>
      <c r="K30" s="4"/>
      <c r="L30" s="4"/>
      <c r="M30" s="4"/>
      <c r="N30" s="17"/>
    </row>
    <row r="31" spans="1:14" ht="14.25" customHeight="1" x14ac:dyDescent="0.25">
      <c r="A31" s="23"/>
      <c r="B31" s="4"/>
      <c r="C31" s="4"/>
      <c r="D31" s="4"/>
      <c r="E31" s="4"/>
      <c r="F31" s="4"/>
      <c r="G31" s="4"/>
      <c r="H31" s="4"/>
      <c r="I31" s="4"/>
      <c r="J31" s="4"/>
      <c r="K31" s="4"/>
      <c r="L31" s="4"/>
      <c r="M31" s="4"/>
      <c r="N31" s="17"/>
    </row>
    <row r="32" spans="1:14" ht="14.25" customHeight="1" x14ac:dyDescent="0.25">
      <c r="A32" s="23"/>
      <c r="B32" s="4"/>
      <c r="C32" s="4"/>
      <c r="D32" s="4"/>
      <c r="E32" s="4"/>
      <c r="F32" s="4"/>
      <c r="G32" s="4"/>
      <c r="H32" s="4"/>
      <c r="I32" s="4"/>
      <c r="J32" s="4"/>
      <c r="K32" s="4"/>
      <c r="L32" s="4"/>
      <c r="M32" s="4"/>
      <c r="N32" s="17"/>
    </row>
    <row r="33" spans="1:14" ht="14.25" customHeight="1" x14ac:dyDescent="0.25">
      <c r="A33" s="23"/>
      <c r="B33" s="4"/>
      <c r="C33" s="4"/>
      <c r="D33" s="4"/>
      <c r="E33" s="4"/>
      <c r="F33" s="4"/>
      <c r="G33" s="4"/>
      <c r="H33" s="4"/>
      <c r="I33" s="4"/>
      <c r="J33" s="4"/>
      <c r="K33" s="4"/>
      <c r="L33" s="4"/>
      <c r="M33" s="4"/>
      <c r="N33" s="17"/>
    </row>
    <row r="34" spans="1:14" ht="14.25" customHeight="1" x14ac:dyDescent="0.25">
      <c r="A34" s="23"/>
      <c r="B34" s="4"/>
      <c r="C34" s="4"/>
      <c r="D34" s="4"/>
      <c r="E34" s="4"/>
      <c r="F34" s="4"/>
      <c r="G34" s="4"/>
      <c r="H34" s="4"/>
      <c r="I34" s="4"/>
      <c r="J34" s="4"/>
      <c r="K34" s="4"/>
      <c r="L34" s="4"/>
      <c r="M34" s="4"/>
    </row>
  </sheetData>
  <mergeCells count="1">
    <mergeCell ref="B10:M10"/>
  </mergeCells>
  <pageMargins left="0.78" right="0.17" top="0.34" bottom="0.4" header="0" footer="0"/>
  <pageSetup paperSize="9" orientation="landscape" r:id="rId1"/>
  <rowBreaks count="1" manualBreakCount="1">
    <brk id="3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31"/>
  <sheetViews>
    <sheetView zoomScale="70" zoomScaleNormal="70" workbookViewId="0">
      <selection activeCell="C15" sqref="C15"/>
    </sheetView>
  </sheetViews>
  <sheetFormatPr defaultColWidth="14.42578125" defaultRowHeight="15" customHeight="1" x14ac:dyDescent="0.25"/>
  <cols>
    <col min="1" max="1" width="9.85546875" style="5" customWidth="1"/>
    <col min="2" max="2" width="23.42578125" style="5" customWidth="1"/>
    <col min="3" max="3" width="32.42578125" style="5" customWidth="1"/>
    <col min="4" max="4" width="49" style="5" customWidth="1"/>
    <col min="5" max="7" width="22.7109375" style="46" customWidth="1"/>
    <col min="8" max="8" width="20.28515625" style="5" customWidth="1"/>
    <col min="9" max="9" width="16.28515625" style="5" customWidth="1"/>
    <col min="10" max="16384" width="14.42578125" style="5"/>
  </cols>
  <sheetData>
    <row r="1" spans="1:9" ht="14.25" customHeight="1" x14ac:dyDescent="0.25">
      <c r="A1" s="36"/>
      <c r="B1" s="37"/>
      <c r="C1" s="37"/>
      <c r="D1" s="37"/>
      <c r="E1" s="42"/>
      <c r="F1" s="42"/>
      <c r="G1" s="42"/>
      <c r="H1" s="37"/>
    </row>
    <row r="2" spans="1:9" ht="14.25" customHeight="1" x14ac:dyDescent="0.25">
      <c r="A2" s="38"/>
      <c r="B2" s="4"/>
      <c r="C2" s="4"/>
      <c r="D2" s="4"/>
      <c r="E2" s="25"/>
      <c r="F2" s="25"/>
      <c r="G2" s="25"/>
      <c r="H2" s="4"/>
    </row>
    <row r="3" spans="1:9" ht="14.25" customHeight="1" x14ac:dyDescent="0.25">
      <c r="A3" s="38"/>
      <c r="B3" s="4"/>
      <c r="C3" s="4"/>
      <c r="D3" s="4"/>
      <c r="E3" s="25"/>
      <c r="F3" s="25"/>
      <c r="G3" s="25"/>
      <c r="H3" s="4"/>
    </row>
    <row r="4" spans="1:9" ht="14.25" customHeight="1" x14ac:dyDescent="0.25">
      <c r="A4" s="38"/>
      <c r="B4" s="4"/>
      <c r="C4" s="4"/>
      <c r="D4" s="4"/>
      <c r="E4" s="25"/>
      <c r="F4" s="25"/>
      <c r="G4" s="25"/>
      <c r="H4" s="4"/>
    </row>
    <row r="5" spans="1:9" ht="14.25" customHeight="1" x14ac:dyDescent="0.25">
      <c r="A5" s="38"/>
      <c r="B5" s="4"/>
      <c r="C5" s="4"/>
      <c r="D5" s="4"/>
      <c r="E5" s="25"/>
      <c r="F5" s="25"/>
      <c r="G5" s="25"/>
      <c r="H5" s="4"/>
    </row>
    <row r="6" spans="1:9" ht="14.25" customHeight="1" thickBot="1" x14ac:dyDescent="0.3">
      <c r="A6" s="38"/>
      <c r="B6" s="4"/>
      <c r="C6" s="4"/>
      <c r="D6" s="4"/>
      <c r="E6" s="25"/>
      <c r="F6" s="25"/>
      <c r="G6" s="25"/>
      <c r="H6" s="4"/>
    </row>
    <row r="7" spans="1:9" ht="27.75" customHeight="1" thickBot="1" x14ac:dyDescent="0.3">
      <c r="A7" s="220" t="s">
        <v>4</v>
      </c>
      <c r="B7" s="221"/>
      <c r="C7" s="221"/>
      <c r="D7" s="221"/>
      <c r="E7" s="221"/>
      <c r="F7" s="221"/>
      <c r="G7" s="221"/>
      <c r="H7" s="221"/>
      <c r="I7" s="222"/>
    </row>
    <row r="8" spans="1:9" ht="14.25" customHeight="1" x14ac:dyDescent="0.25">
      <c r="A8" s="38"/>
      <c r="B8" s="4"/>
      <c r="C8" s="4"/>
      <c r="D8" s="4"/>
      <c r="E8" s="25"/>
      <c r="F8" s="25"/>
      <c r="G8" s="25"/>
      <c r="H8" s="4"/>
    </row>
    <row r="9" spans="1:9" ht="14.25" customHeight="1" x14ac:dyDescent="0.25">
      <c r="A9" s="38" t="s">
        <v>70</v>
      </c>
      <c r="B9" s="4"/>
      <c r="C9" s="4"/>
      <c r="D9" s="4"/>
      <c r="E9" s="25"/>
      <c r="F9" s="25"/>
      <c r="G9" s="25"/>
      <c r="H9" s="4"/>
    </row>
    <row r="10" spans="1:9" ht="14.25" customHeight="1" x14ac:dyDescent="0.25">
      <c r="A10" s="38" t="s">
        <v>78</v>
      </c>
      <c r="B10" s="4"/>
      <c r="C10" s="4"/>
      <c r="D10" s="4"/>
      <c r="E10" s="25"/>
      <c r="F10" s="25"/>
      <c r="G10" s="25"/>
      <c r="H10" s="4"/>
    </row>
    <row r="11" spans="1:9" ht="14.25" customHeight="1" thickBot="1" x14ac:dyDescent="0.3">
      <c r="A11" s="38"/>
      <c r="B11" s="4"/>
      <c r="C11" s="4"/>
      <c r="D11" s="4"/>
      <c r="E11" s="25"/>
      <c r="F11" s="25"/>
      <c r="G11" s="25"/>
      <c r="H11" s="4"/>
    </row>
    <row r="12" spans="1:9" ht="16.5" thickBot="1" x14ac:dyDescent="0.3">
      <c r="A12" s="217" t="s">
        <v>7</v>
      </c>
      <c r="B12" s="218"/>
      <c r="C12" s="218"/>
      <c r="D12" s="218"/>
      <c r="E12" s="218"/>
      <c r="F12" s="218"/>
      <c r="G12" s="218"/>
      <c r="H12" s="218"/>
      <c r="I12" s="219"/>
    </row>
    <row r="13" spans="1:9" ht="14.25" customHeight="1" thickBot="1" x14ac:dyDescent="0.3">
      <c r="A13" s="39"/>
      <c r="B13" s="39"/>
      <c r="C13" s="39"/>
      <c r="D13" s="39"/>
      <c r="E13" s="43"/>
      <c r="F13" s="43"/>
      <c r="G13" s="43"/>
      <c r="H13" s="39"/>
    </row>
    <row r="14" spans="1:9" ht="35.25" customHeight="1" thickBot="1" x14ac:dyDescent="0.3">
      <c r="A14" s="41" t="s">
        <v>8</v>
      </c>
      <c r="B14" s="41" t="s">
        <v>9</v>
      </c>
      <c r="C14" s="41" t="s">
        <v>10</v>
      </c>
      <c r="D14" s="41" t="s">
        <v>11</v>
      </c>
      <c r="E14" s="41" t="s">
        <v>12</v>
      </c>
      <c r="F14" s="41" t="s">
        <v>13</v>
      </c>
      <c r="G14" s="41" t="s">
        <v>5</v>
      </c>
      <c r="H14" s="52" t="s">
        <v>6</v>
      </c>
      <c r="I14" s="51" t="s">
        <v>84</v>
      </c>
    </row>
    <row r="15" spans="1:9" ht="105" x14ac:dyDescent="0.25">
      <c r="A15" s="47" t="s">
        <v>82</v>
      </c>
      <c r="B15" s="40" t="s">
        <v>75</v>
      </c>
      <c r="C15" s="40" t="s">
        <v>76</v>
      </c>
      <c r="D15" s="40" t="s">
        <v>77</v>
      </c>
      <c r="E15" s="44"/>
      <c r="F15" s="44"/>
      <c r="G15" s="45" t="e">
        <f>E15/F15</f>
        <v>#DIV/0!</v>
      </c>
      <c r="H15" s="53">
        <v>0.8</v>
      </c>
      <c r="I15" s="56">
        <v>0</v>
      </c>
    </row>
    <row r="16" spans="1:9" ht="60" x14ac:dyDescent="0.25">
      <c r="A16" s="47">
        <v>2</v>
      </c>
      <c r="B16" s="40" t="s">
        <v>14</v>
      </c>
      <c r="C16" s="40" t="s">
        <v>15</v>
      </c>
      <c r="D16" s="40" t="s">
        <v>16</v>
      </c>
      <c r="E16" s="44">
        <v>140</v>
      </c>
      <c r="F16" s="44">
        <v>140</v>
      </c>
      <c r="G16" s="45">
        <f>E16/F16</f>
        <v>1</v>
      </c>
      <c r="H16" s="53">
        <v>1</v>
      </c>
      <c r="I16" s="57">
        <v>1</v>
      </c>
    </row>
    <row r="17" spans="1:9" ht="45" x14ac:dyDescent="0.25">
      <c r="A17" s="47">
        <v>3</v>
      </c>
      <c r="B17" s="40" t="s">
        <v>17</v>
      </c>
      <c r="C17" s="40" t="s">
        <v>18</v>
      </c>
      <c r="D17" s="40" t="s">
        <v>19</v>
      </c>
      <c r="E17" s="44">
        <v>277668.69</v>
      </c>
      <c r="F17" s="44">
        <v>307212.24</v>
      </c>
      <c r="G17" s="59">
        <f t="shared" ref="G17:G19" si="0">E17/F17</f>
        <v>0.90383342148086288</v>
      </c>
      <c r="H17" s="54" t="s">
        <v>20</v>
      </c>
      <c r="I17" s="57">
        <v>1</v>
      </c>
    </row>
    <row r="18" spans="1:9" ht="60" x14ac:dyDescent="0.25">
      <c r="A18" s="47">
        <v>4</v>
      </c>
      <c r="B18" s="40" t="s">
        <v>21</v>
      </c>
      <c r="C18" s="40" t="s">
        <v>22</v>
      </c>
      <c r="D18" s="40" t="s">
        <v>23</v>
      </c>
      <c r="E18" s="44">
        <v>74.5</v>
      </c>
      <c r="F18" s="44">
        <v>127</v>
      </c>
      <c r="G18" s="45">
        <f t="shared" si="0"/>
        <v>0.58661417322834641</v>
      </c>
      <c r="H18" s="53">
        <v>1</v>
      </c>
      <c r="I18" s="57">
        <v>0</v>
      </c>
    </row>
    <row r="19" spans="1:9" ht="45" x14ac:dyDescent="0.25">
      <c r="A19" s="47" t="s">
        <v>79</v>
      </c>
      <c r="B19" s="40" t="s">
        <v>24</v>
      </c>
      <c r="C19" s="40" t="s">
        <v>25</v>
      </c>
      <c r="D19" s="40" t="s">
        <v>26</v>
      </c>
      <c r="E19" s="44">
        <v>43</v>
      </c>
      <c r="F19" s="44">
        <v>30</v>
      </c>
      <c r="G19" s="45">
        <f t="shared" si="0"/>
        <v>1.4333333333333333</v>
      </c>
      <c r="H19" s="53">
        <v>0.9</v>
      </c>
      <c r="I19" s="57">
        <v>1</v>
      </c>
    </row>
    <row r="20" spans="1:9" ht="45" x14ac:dyDescent="0.25">
      <c r="A20" s="47">
        <v>6</v>
      </c>
      <c r="B20" s="40" t="s">
        <v>27</v>
      </c>
      <c r="C20" s="40" t="s">
        <v>28</v>
      </c>
      <c r="D20" s="40" t="s">
        <v>29</v>
      </c>
      <c r="E20" s="44">
        <v>439</v>
      </c>
      <c r="F20" s="44">
        <v>444</v>
      </c>
      <c r="G20" s="45">
        <f>E20/F20</f>
        <v>0.98873873873873874</v>
      </c>
      <c r="H20" s="53">
        <v>1</v>
      </c>
      <c r="I20" s="57">
        <v>0</v>
      </c>
    </row>
    <row r="21" spans="1:9" ht="60" x14ac:dyDescent="0.25">
      <c r="A21" s="47">
        <v>7</v>
      </c>
      <c r="B21" s="40" t="s">
        <v>30</v>
      </c>
      <c r="C21" s="40" t="s">
        <v>31</v>
      </c>
      <c r="D21" s="40" t="s">
        <v>32</v>
      </c>
      <c r="E21" s="44">
        <v>31468</v>
      </c>
      <c r="F21" s="44">
        <v>181137</v>
      </c>
      <c r="G21" s="45">
        <f>E21/F21</f>
        <v>0.17372486018869696</v>
      </c>
      <c r="H21" s="54" t="s">
        <v>33</v>
      </c>
      <c r="I21" s="57">
        <v>0</v>
      </c>
    </row>
    <row r="22" spans="1:9" ht="45" x14ac:dyDescent="0.25">
      <c r="A22" s="47">
        <v>8</v>
      </c>
      <c r="B22" s="40" t="s">
        <v>34</v>
      </c>
      <c r="C22" s="40" t="s">
        <v>35</v>
      </c>
      <c r="D22" s="40" t="s">
        <v>36</v>
      </c>
      <c r="E22" s="44">
        <v>279</v>
      </c>
      <c r="F22" s="44">
        <v>314</v>
      </c>
      <c r="G22" s="45">
        <f t="shared" ref="G22:G23" si="1">E22/F22</f>
        <v>0.88853503184713378</v>
      </c>
      <c r="H22" s="54" t="s">
        <v>37</v>
      </c>
      <c r="I22" s="57">
        <v>0</v>
      </c>
    </row>
    <row r="23" spans="1:9" ht="81.75" customHeight="1" thickBot="1" x14ac:dyDescent="0.3">
      <c r="A23" s="47">
        <v>9</v>
      </c>
      <c r="B23" s="40" t="s">
        <v>38</v>
      </c>
      <c r="C23" s="40" t="s">
        <v>39</v>
      </c>
      <c r="D23" s="40" t="s">
        <v>40</v>
      </c>
      <c r="E23" s="44">
        <v>40</v>
      </c>
      <c r="F23" s="44">
        <v>69725</v>
      </c>
      <c r="G23" s="45">
        <f t="shared" si="1"/>
        <v>5.7368232341340982E-4</v>
      </c>
      <c r="H23" s="54" t="s">
        <v>41</v>
      </c>
      <c r="I23" s="58">
        <v>1</v>
      </c>
    </row>
    <row r="24" spans="1:9" ht="33.75" customHeight="1" thickBot="1" x14ac:dyDescent="0.3">
      <c r="G24" s="5"/>
      <c r="H24" s="55" t="s">
        <v>83</v>
      </c>
      <c r="I24" s="50">
        <f>SUM(I15:I23)</f>
        <v>4</v>
      </c>
    </row>
    <row r="29" spans="1:9" ht="15" customHeight="1" x14ac:dyDescent="0.25">
      <c r="A29" s="213" t="s">
        <v>81</v>
      </c>
      <c r="B29" s="214"/>
      <c r="C29" s="214"/>
      <c r="D29" s="214"/>
      <c r="E29" s="214"/>
      <c r="F29" s="214"/>
      <c r="G29" s="215"/>
    </row>
    <row r="30" spans="1:9" ht="50.25" customHeight="1" x14ac:dyDescent="0.25">
      <c r="A30" s="212" t="s">
        <v>80</v>
      </c>
      <c r="B30" s="212"/>
      <c r="C30" s="212"/>
      <c r="D30" s="212"/>
      <c r="E30" s="212"/>
      <c r="F30" s="212"/>
      <c r="G30" s="212"/>
    </row>
    <row r="31" spans="1:9" ht="15" customHeight="1" x14ac:dyDescent="0.25">
      <c r="A31" s="216"/>
      <c r="B31" s="216"/>
      <c r="C31" s="216"/>
      <c r="D31" s="216"/>
      <c r="E31" s="216"/>
      <c r="F31" s="216"/>
      <c r="G31" s="216"/>
    </row>
  </sheetData>
  <mergeCells count="5">
    <mergeCell ref="A30:G30"/>
    <mergeCell ref="A29:G29"/>
    <mergeCell ref="A31:G31"/>
    <mergeCell ref="A12:I12"/>
    <mergeCell ref="A7:I7"/>
  </mergeCells>
  <pageMargins left="0.511811024" right="0.511811024" top="0.78740157499999996" bottom="0.78740157499999996" header="0" footer="0"/>
  <pageSetup paperSize="9" scale="66" orientation="landscape" horizontalDpi="4294967294" verticalDpi="4294967294" r:id="rId1"/>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T167"/>
  <sheetViews>
    <sheetView zoomScale="70" zoomScaleNormal="70" workbookViewId="0">
      <selection activeCell="A12" sqref="A12:C12"/>
    </sheetView>
  </sheetViews>
  <sheetFormatPr defaultRowHeight="15" x14ac:dyDescent="0.25"/>
  <cols>
    <col min="1" max="1" width="44.5703125" style="98" bestFit="1" customWidth="1"/>
    <col min="2" max="2" width="31.5703125" style="98" bestFit="1" customWidth="1"/>
    <col min="3" max="5" width="15.85546875" style="98" customWidth="1"/>
    <col min="6" max="6" width="17.42578125" style="98" customWidth="1"/>
    <col min="7" max="8" width="15.85546875" style="98" customWidth="1"/>
    <col min="9" max="9" width="17.42578125" style="98" customWidth="1"/>
    <col min="10" max="11" width="15.85546875" style="98" customWidth="1"/>
    <col min="12" max="12" width="17.42578125" style="98" customWidth="1"/>
    <col min="13" max="14" width="15.85546875" style="98" customWidth="1"/>
    <col min="15" max="15" width="17.42578125" style="98" customWidth="1"/>
    <col min="16" max="16" width="15.85546875" style="99" customWidth="1"/>
    <col min="17" max="17" width="15.85546875" style="98" customWidth="1"/>
    <col min="18" max="18" width="17.42578125" style="98" customWidth="1"/>
    <col min="19" max="19" width="15.85546875" style="99" customWidth="1"/>
    <col min="20" max="20" width="15.85546875" style="98" customWidth="1"/>
    <col min="21" max="21" width="17.42578125" style="98" customWidth="1"/>
    <col min="22" max="23" width="15.85546875" style="98" customWidth="1"/>
    <col min="24" max="24" width="17.42578125" style="98" customWidth="1"/>
    <col min="25" max="29" width="15.85546875" style="98" customWidth="1"/>
    <col min="30" max="30" width="17.42578125" style="98" customWidth="1"/>
    <col min="31" max="35" width="15.85546875" style="98" customWidth="1"/>
    <col min="36" max="36" width="17.42578125" style="98" customWidth="1"/>
    <col min="37" max="39" width="15.85546875" style="98" customWidth="1"/>
    <col min="40" max="40" width="15.85546875" style="99" customWidth="1"/>
    <col min="41" max="41" width="15.85546875" style="98" customWidth="1"/>
    <col min="42" max="42" width="17.42578125" style="98" customWidth="1"/>
    <col min="43" max="43" width="15.140625" style="99" customWidth="1"/>
    <col min="44" max="44" width="15.140625" style="98" customWidth="1"/>
    <col min="45" max="45" width="17.42578125" style="98" customWidth="1"/>
    <col min="46" max="256" width="9.140625" style="98"/>
    <col min="257" max="257" width="44.5703125" style="98" bestFit="1" customWidth="1"/>
    <col min="258" max="258" width="31.5703125" style="98" bestFit="1" customWidth="1"/>
    <col min="259" max="261" width="15.85546875" style="98" customWidth="1"/>
    <col min="262" max="262" width="17.42578125" style="98" customWidth="1"/>
    <col min="263" max="264" width="15.85546875" style="98" customWidth="1"/>
    <col min="265" max="265" width="17.42578125" style="98" customWidth="1"/>
    <col min="266" max="267" width="15.85546875" style="98" customWidth="1"/>
    <col min="268" max="268" width="17.42578125" style="98" customWidth="1"/>
    <col min="269" max="270" width="15.85546875" style="98" customWidth="1"/>
    <col min="271" max="271" width="17.42578125" style="98" customWidth="1"/>
    <col min="272" max="273" width="15.85546875" style="98" customWidth="1"/>
    <col min="274" max="274" width="17.42578125" style="98" customWidth="1"/>
    <col min="275" max="276" width="15.85546875" style="98" customWidth="1"/>
    <col min="277" max="277" width="17.42578125" style="98" customWidth="1"/>
    <col min="278" max="279" width="15.85546875" style="98" customWidth="1"/>
    <col min="280" max="280" width="17.42578125" style="98" customWidth="1"/>
    <col min="281" max="285" width="15.85546875" style="98" customWidth="1"/>
    <col min="286" max="286" width="17.42578125" style="98" customWidth="1"/>
    <col min="287" max="291" width="15.85546875" style="98" customWidth="1"/>
    <col min="292" max="292" width="17.42578125" style="98" customWidth="1"/>
    <col min="293" max="297" width="15.85546875" style="98" customWidth="1"/>
    <col min="298" max="298" width="17.42578125" style="98" customWidth="1"/>
    <col min="299" max="300" width="15.140625" style="98" customWidth="1"/>
    <col min="301" max="301" width="17.42578125" style="98" customWidth="1"/>
    <col min="302" max="512" width="9.140625" style="98"/>
    <col min="513" max="513" width="44.5703125" style="98" bestFit="1" customWidth="1"/>
    <col min="514" max="514" width="31.5703125" style="98" bestFit="1" customWidth="1"/>
    <col min="515" max="517" width="15.85546875" style="98" customWidth="1"/>
    <col min="518" max="518" width="17.42578125" style="98" customWidth="1"/>
    <col min="519" max="520" width="15.85546875" style="98" customWidth="1"/>
    <col min="521" max="521" width="17.42578125" style="98" customWidth="1"/>
    <col min="522" max="523" width="15.85546875" style="98" customWidth="1"/>
    <col min="524" max="524" width="17.42578125" style="98" customWidth="1"/>
    <col min="525" max="526" width="15.85546875" style="98" customWidth="1"/>
    <col min="527" max="527" width="17.42578125" style="98" customWidth="1"/>
    <col min="528" max="529" width="15.85546875" style="98" customWidth="1"/>
    <col min="530" max="530" width="17.42578125" style="98" customWidth="1"/>
    <col min="531" max="532" width="15.85546875" style="98" customWidth="1"/>
    <col min="533" max="533" width="17.42578125" style="98" customWidth="1"/>
    <col min="534" max="535" width="15.85546875" style="98" customWidth="1"/>
    <col min="536" max="536" width="17.42578125" style="98" customWidth="1"/>
    <col min="537" max="541" width="15.85546875" style="98" customWidth="1"/>
    <col min="542" max="542" width="17.42578125" style="98" customWidth="1"/>
    <col min="543" max="547" width="15.85546875" style="98" customWidth="1"/>
    <col min="548" max="548" width="17.42578125" style="98" customWidth="1"/>
    <col min="549" max="553" width="15.85546875" style="98" customWidth="1"/>
    <col min="554" max="554" width="17.42578125" style="98" customWidth="1"/>
    <col min="555" max="556" width="15.140625" style="98" customWidth="1"/>
    <col min="557" max="557" width="17.42578125" style="98" customWidth="1"/>
    <col min="558" max="768" width="9.140625" style="98"/>
    <col min="769" max="769" width="44.5703125" style="98" bestFit="1" customWidth="1"/>
    <col min="770" max="770" width="31.5703125" style="98" bestFit="1" customWidth="1"/>
    <col min="771" max="773" width="15.85546875" style="98" customWidth="1"/>
    <col min="774" max="774" width="17.42578125" style="98" customWidth="1"/>
    <col min="775" max="776" width="15.85546875" style="98" customWidth="1"/>
    <col min="777" max="777" width="17.42578125" style="98" customWidth="1"/>
    <col min="778" max="779" width="15.85546875" style="98" customWidth="1"/>
    <col min="780" max="780" width="17.42578125" style="98" customWidth="1"/>
    <col min="781" max="782" width="15.85546875" style="98" customWidth="1"/>
    <col min="783" max="783" width="17.42578125" style="98" customWidth="1"/>
    <col min="784" max="785" width="15.85546875" style="98" customWidth="1"/>
    <col min="786" max="786" width="17.42578125" style="98" customWidth="1"/>
    <col min="787" max="788" width="15.85546875" style="98" customWidth="1"/>
    <col min="789" max="789" width="17.42578125" style="98" customWidth="1"/>
    <col min="790" max="791" width="15.85546875" style="98" customWidth="1"/>
    <col min="792" max="792" width="17.42578125" style="98" customWidth="1"/>
    <col min="793" max="797" width="15.85546875" style="98" customWidth="1"/>
    <col min="798" max="798" width="17.42578125" style="98" customWidth="1"/>
    <col min="799" max="803" width="15.85546875" style="98" customWidth="1"/>
    <col min="804" max="804" width="17.42578125" style="98" customWidth="1"/>
    <col min="805" max="809" width="15.85546875" style="98" customWidth="1"/>
    <col min="810" max="810" width="17.42578125" style="98" customWidth="1"/>
    <col min="811" max="812" width="15.140625" style="98" customWidth="1"/>
    <col min="813" max="813" width="17.42578125" style="98" customWidth="1"/>
    <col min="814" max="1024" width="9.140625" style="98"/>
    <col min="1025" max="1025" width="44.5703125" style="98" bestFit="1" customWidth="1"/>
    <col min="1026" max="1026" width="31.5703125" style="98" bestFit="1" customWidth="1"/>
    <col min="1027" max="1029" width="15.85546875" style="98" customWidth="1"/>
    <col min="1030" max="1030" width="17.42578125" style="98" customWidth="1"/>
    <col min="1031" max="1032" width="15.85546875" style="98" customWidth="1"/>
    <col min="1033" max="1033" width="17.42578125" style="98" customWidth="1"/>
    <col min="1034" max="1035" width="15.85546875" style="98" customWidth="1"/>
    <col min="1036" max="1036" width="17.42578125" style="98" customWidth="1"/>
    <col min="1037" max="1038" width="15.85546875" style="98" customWidth="1"/>
    <col min="1039" max="1039" width="17.42578125" style="98" customWidth="1"/>
    <col min="1040" max="1041" width="15.85546875" style="98" customWidth="1"/>
    <col min="1042" max="1042" width="17.42578125" style="98" customWidth="1"/>
    <col min="1043" max="1044" width="15.85546875" style="98" customWidth="1"/>
    <col min="1045" max="1045" width="17.42578125" style="98" customWidth="1"/>
    <col min="1046" max="1047" width="15.85546875" style="98" customWidth="1"/>
    <col min="1048" max="1048" width="17.42578125" style="98" customWidth="1"/>
    <col min="1049" max="1053" width="15.85546875" style="98" customWidth="1"/>
    <col min="1054" max="1054" width="17.42578125" style="98" customWidth="1"/>
    <col min="1055" max="1059" width="15.85546875" style="98" customWidth="1"/>
    <col min="1060" max="1060" width="17.42578125" style="98" customWidth="1"/>
    <col min="1061" max="1065" width="15.85546875" style="98" customWidth="1"/>
    <col min="1066" max="1066" width="17.42578125" style="98" customWidth="1"/>
    <col min="1067" max="1068" width="15.140625" style="98" customWidth="1"/>
    <col min="1069" max="1069" width="17.42578125" style="98" customWidth="1"/>
    <col min="1070" max="1280" width="9.140625" style="98"/>
    <col min="1281" max="1281" width="44.5703125" style="98" bestFit="1" customWidth="1"/>
    <col min="1282" max="1282" width="31.5703125" style="98" bestFit="1" customWidth="1"/>
    <col min="1283" max="1285" width="15.85546875" style="98" customWidth="1"/>
    <col min="1286" max="1286" width="17.42578125" style="98" customWidth="1"/>
    <col min="1287" max="1288" width="15.85546875" style="98" customWidth="1"/>
    <col min="1289" max="1289" width="17.42578125" style="98" customWidth="1"/>
    <col min="1290" max="1291" width="15.85546875" style="98" customWidth="1"/>
    <col min="1292" max="1292" width="17.42578125" style="98" customWidth="1"/>
    <col min="1293" max="1294" width="15.85546875" style="98" customWidth="1"/>
    <col min="1295" max="1295" width="17.42578125" style="98" customWidth="1"/>
    <col min="1296" max="1297" width="15.85546875" style="98" customWidth="1"/>
    <col min="1298" max="1298" width="17.42578125" style="98" customWidth="1"/>
    <col min="1299" max="1300" width="15.85546875" style="98" customWidth="1"/>
    <col min="1301" max="1301" width="17.42578125" style="98" customWidth="1"/>
    <col min="1302" max="1303" width="15.85546875" style="98" customWidth="1"/>
    <col min="1304" max="1304" width="17.42578125" style="98" customWidth="1"/>
    <col min="1305" max="1309" width="15.85546875" style="98" customWidth="1"/>
    <col min="1310" max="1310" width="17.42578125" style="98" customWidth="1"/>
    <col min="1311" max="1315" width="15.85546875" style="98" customWidth="1"/>
    <col min="1316" max="1316" width="17.42578125" style="98" customWidth="1"/>
    <col min="1317" max="1321" width="15.85546875" style="98" customWidth="1"/>
    <col min="1322" max="1322" width="17.42578125" style="98" customWidth="1"/>
    <col min="1323" max="1324" width="15.140625" style="98" customWidth="1"/>
    <col min="1325" max="1325" width="17.42578125" style="98" customWidth="1"/>
    <col min="1326" max="1536" width="9.140625" style="98"/>
    <col min="1537" max="1537" width="44.5703125" style="98" bestFit="1" customWidth="1"/>
    <col min="1538" max="1538" width="31.5703125" style="98" bestFit="1" customWidth="1"/>
    <col min="1539" max="1541" width="15.85546875" style="98" customWidth="1"/>
    <col min="1542" max="1542" width="17.42578125" style="98" customWidth="1"/>
    <col min="1543" max="1544" width="15.85546875" style="98" customWidth="1"/>
    <col min="1545" max="1545" width="17.42578125" style="98" customWidth="1"/>
    <col min="1546" max="1547" width="15.85546875" style="98" customWidth="1"/>
    <col min="1548" max="1548" width="17.42578125" style="98" customWidth="1"/>
    <col min="1549" max="1550" width="15.85546875" style="98" customWidth="1"/>
    <col min="1551" max="1551" width="17.42578125" style="98" customWidth="1"/>
    <col min="1552" max="1553" width="15.85546875" style="98" customWidth="1"/>
    <col min="1554" max="1554" width="17.42578125" style="98" customWidth="1"/>
    <col min="1555" max="1556" width="15.85546875" style="98" customWidth="1"/>
    <col min="1557" max="1557" width="17.42578125" style="98" customWidth="1"/>
    <col min="1558" max="1559" width="15.85546875" style="98" customWidth="1"/>
    <col min="1560" max="1560" width="17.42578125" style="98" customWidth="1"/>
    <col min="1561" max="1565" width="15.85546875" style="98" customWidth="1"/>
    <col min="1566" max="1566" width="17.42578125" style="98" customWidth="1"/>
    <col min="1567" max="1571" width="15.85546875" style="98" customWidth="1"/>
    <col min="1572" max="1572" width="17.42578125" style="98" customWidth="1"/>
    <col min="1573" max="1577" width="15.85546875" style="98" customWidth="1"/>
    <col min="1578" max="1578" width="17.42578125" style="98" customWidth="1"/>
    <col min="1579" max="1580" width="15.140625" style="98" customWidth="1"/>
    <col min="1581" max="1581" width="17.42578125" style="98" customWidth="1"/>
    <col min="1582" max="1792" width="9.140625" style="98"/>
    <col min="1793" max="1793" width="44.5703125" style="98" bestFit="1" customWidth="1"/>
    <col min="1794" max="1794" width="31.5703125" style="98" bestFit="1" customWidth="1"/>
    <col min="1795" max="1797" width="15.85546875" style="98" customWidth="1"/>
    <col min="1798" max="1798" width="17.42578125" style="98" customWidth="1"/>
    <col min="1799" max="1800" width="15.85546875" style="98" customWidth="1"/>
    <col min="1801" max="1801" width="17.42578125" style="98" customWidth="1"/>
    <col min="1802" max="1803" width="15.85546875" style="98" customWidth="1"/>
    <col min="1804" max="1804" width="17.42578125" style="98" customWidth="1"/>
    <col min="1805" max="1806" width="15.85546875" style="98" customWidth="1"/>
    <col min="1807" max="1807" width="17.42578125" style="98" customWidth="1"/>
    <col min="1808" max="1809" width="15.85546875" style="98" customWidth="1"/>
    <col min="1810" max="1810" width="17.42578125" style="98" customWidth="1"/>
    <col min="1811" max="1812" width="15.85546875" style="98" customWidth="1"/>
    <col min="1813" max="1813" width="17.42578125" style="98" customWidth="1"/>
    <col min="1814" max="1815" width="15.85546875" style="98" customWidth="1"/>
    <col min="1816" max="1816" width="17.42578125" style="98" customWidth="1"/>
    <col min="1817" max="1821" width="15.85546875" style="98" customWidth="1"/>
    <col min="1822" max="1822" width="17.42578125" style="98" customWidth="1"/>
    <col min="1823" max="1827" width="15.85546875" style="98" customWidth="1"/>
    <col min="1828" max="1828" width="17.42578125" style="98" customWidth="1"/>
    <col min="1829" max="1833" width="15.85546875" style="98" customWidth="1"/>
    <col min="1834" max="1834" width="17.42578125" style="98" customWidth="1"/>
    <col min="1835" max="1836" width="15.140625" style="98" customWidth="1"/>
    <col min="1837" max="1837" width="17.42578125" style="98" customWidth="1"/>
    <col min="1838" max="2048" width="9.140625" style="98"/>
    <col min="2049" max="2049" width="44.5703125" style="98" bestFit="1" customWidth="1"/>
    <col min="2050" max="2050" width="31.5703125" style="98" bestFit="1" customWidth="1"/>
    <col min="2051" max="2053" width="15.85546875" style="98" customWidth="1"/>
    <col min="2054" max="2054" width="17.42578125" style="98" customWidth="1"/>
    <col min="2055" max="2056" width="15.85546875" style="98" customWidth="1"/>
    <col min="2057" max="2057" width="17.42578125" style="98" customWidth="1"/>
    <col min="2058" max="2059" width="15.85546875" style="98" customWidth="1"/>
    <col min="2060" max="2060" width="17.42578125" style="98" customWidth="1"/>
    <col min="2061" max="2062" width="15.85546875" style="98" customWidth="1"/>
    <col min="2063" max="2063" width="17.42578125" style="98" customWidth="1"/>
    <col min="2064" max="2065" width="15.85546875" style="98" customWidth="1"/>
    <col min="2066" max="2066" width="17.42578125" style="98" customWidth="1"/>
    <col min="2067" max="2068" width="15.85546875" style="98" customWidth="1"/>
    <col min="2069" max="2069" width="17.42578125" style="98" customWidth="1"/>
    <col min="2070" max="2071" width="15.85546875" style="98" customWidth="1"/>
    <col min="2072" max="2072" width="17.42578125" style="98" customWidth="1"/>
    <col min="2073" max="2077" width="15.85546875" style="98" customWidth="1"/>
    <col min="2078" max="2078" width="17.42578125" style="98" customWidth="1"/>
    <col min="2079" max="2083" width="15.85546875" style="98" customWidth="1"/>
    <col min="2084" max="2084" width="17.42578125" style="98" customWidth="1"/>
    <col min="2085" max="2089" width="15.85546875" style="98" customWidth="1"/>
    <col min="2090" max="2090" width="17.42578125" style="98" customWidth="1"/>
    <col min="2091" max="2092" width="15.140625" style="98" customWidth="1"/>
    <col min="2093" max="2093" width="17.42578125" style="98" customWidth="1"/>
    <col min="2094" max="2304" width="9.140625" style="98"/>
    <col min="2305" max="2305" width="44.5703125" style="98" bestFit="1" customWidth="1"/>
    <col min="2306" max="2306" width="31.5703125" style="98" bestFit="1" customWidth="1"/>
    <col min="2307" max="2309" width="15.85546875" style="98" customWidth="1"/>
    <col min="2310" max="2310" width="17.42578125" style="98" customWidth="1"/>
    <col min="2311" max="2312" width="15.85546875" style="98" customWidth="1"/>
    <col min="2313" max="2313" width="17.42578125" style="98" customWidth="1"/>
    <col min="2314" max="2315" width="15.85546875" style="98" customWidth="1"/>
    <col min="2316" max="2316" width="17.42578125" style="98" customWidth="1"/>
    <col min="2317" max="2318" width="15.85546875" style="98" customWidth="1"/>
    <col min="2319" max="2319" width="17.42578125" style="98" customWidth="1"/>
    <col min="2320" max="2321" width="15.85546875" style="98" customWidth="1"/>
    <col min="2322" max="2322" width="17.42578125" style="98" customWidth="1"/>
    <col min="2323" max="2324" width="15.85546875" style="98" customWidth="1"/>
    <col min="2325" max="2325" width="17.42578125" style="98" customWidth="1"/>
    <col min="2326" max="2327" width="15.85546875" style="98" customWidth="1"/>
    <col min="2328" max="2328" width="17.42578125" style="98" customWidth="1"/>
    <col min="2329" max="2333" width="15.85546875" style="98" customWidth="1"/>
    <col min="2334" max="2334" width="17.42578125" style="98" customWidth="1"/>
    <col min="2335" max="2339" width="15.85546875" style="98" customWidth="1"/>
    <col min="2340" max="2340" width="17.42578125" style="98" customWidth="1"/>
    <col min="2341" max="2345" width="15.85546875" style="98" customWidth="1"/>
    <col min="2346" max="2346" width="17.42578125" style="98" customWidth="1"/>
    <col min="2347" max="2348" width="15.140625" style="98" customWidth="1"/>
    <col min="2349" max="2349" width="17.42578125" style="98" customWidth="1"/>
    <col min="2350" max="2560" width="9.140625" style="98"/>
    <col min="2561" max="2561" width="44.5703125" style="98" bestFit="1" customWidth="1"/>
    <col min="2562" max="2562" width="31.5703125" style="98" bestFit="1" customWidth="1"/>
    <col min="2563" max="2565" width="15.85546875" style="98" customWidth="1"/>
    <col min="2566" max="2566" width="17.42578125" style="98" customWidth="1"/>
    <col min="2567" max="2568" width="15.85546875" style="98" customWidth="1"/>
    <col min="2569" max="2569" width="17.42578125" style="98" customWidth="1"/>
    <col min="2570" max="2571" width="15.85546875" style="98" customWidth="1"/>
    <col min="2572" max="2572" width="17.42578125" style="98" customWidth="1"/>
    <col min="2573" max="2574" width="15.85546875" style="98" customWidth="1"/>
    <col min="2575" max="2575" width="17.42578125" style="98" customWidth="1"/>
    <col min="2576" max="2577" width="15.85546875" style="98" customWidth="1"/>
    <col min="2578" max="2578" width="17.42578125" style="98" customWidth="1"/>
    <col min="2579" max="2580" width="15.85546875" style="98" customWidth="1"/>
    <col min="2581" max="2581" width="17.42578125" style="98" customWidth="1"/>
    <col min="2582" max="2583" width="15.85546875" style="98" customWidth="1"/>
    <col min="2584" max="2584" width="17.42578125" style="98" customWidth="1"/>
    <col min="2585" max="2589" width="15.85546875" style="98" customWidth="1"/>
    <col min="2590" max="2590" width="17.42578125" style="98" customWidth="1"/>
    <col min="2591" max="2595" width="15.85546875" style="98" customWidth="1"/>
    <col min="2596" max="2596" width="17.42578125" style="98" customWidth="1"/>
    <col min="2597" max="2601" width="15.85546875" style="98" customWidth="1"/>
    <col min="2602" max="2602" width="17.42578125" style="98" customWidth="1"/>
    <col min="2603" max="2604" width="15.140625" style="98" customWidth="1"/>
    <col min="2605" max="2605" width="17.42578125" style="98" customWidth="1"/>
    <col min="2606" max="2816" width="9.140625" style="98"/>
    <col min="2817" max="2817" width="44.5703125" style="98" bestFit="1" customWidth="1"/>
    <col min="2818" max="2818" width="31.5703125" style="98" bestFit="1" customWidth="1"/>
    <col min="2819" max="2821" width="15.85546875" style="98" customWidth="1"/>
    <col min="2822" max="2822" width="17.42578125" style="98" customWidth="1"/>
    <col min="2823" max="2824" width="15.85546875" style="98" customWidth="1"/>
    <col min="2825" max="2825" width="17.42578125" style="98" customWidth="1"/>
    <col min="2826" max="2827" width="15.85546875" style="98" customWidth="1"/>
    <col min="2828" max="2828" width="17.42578125" style="98" customWidth="1"/>
    <col min="2829" max="2830" width="15.85546875" style="98" customWidth="1"/>
    <col min="2831" max="2831" width="17.42578125" style="98" customWidth="1"/>
    <col min="2832" max="2833" width="15.85546875" style="98" customWidth="1"/>
    <col min="2834" max="2834" width="17.42578125" style="98" customWidth="1"/>
    <col min="2835" max="2836" width="15.85546875" style="98" customWidth="1"/>
    <col min="2837" max="2837" width="17.42578125" style="98" customWidth="1"/>
    <col min="2838" max="2839" width="15.85546875" style="98" customWidth="1"/>
    <col min="2840" max="2840" width="17.42578125" style="98" customWidth="1"/>
    <col min="2841" max="2845" width="15.85546875" style="98" customWidth="1"/>
    <col min="2846" max="2846" width="17.42578125" style="98" customWidth="1"/>
    <col min="2847" max="2851" width="15.85546875" style="98" customWidth="1"/>
    <col min="2852" max="2852" width="17.42578125" style="98" customWidth="1"/>
    <col min="2853" max="2857" width="15.85546875" style="98" customWidth="1"/>
    <col min="2858" max="2858" width="17.42578125" style="98" customWidth="1"/>
    <col min="2859" max="2860" width="15.140625" style="98" customWidth="1"/>
    <col min="2861" max="2861" width="17.42578125" style="98" customWidth="1"/>
    <col min="2862" max="3072" width="9.140625" style="98"/>
    <col min="3073" max="3073" width="44.5703125" style="98" bestFit="1" customWidth="1"/>
    <col min="3074" max="3074" width="31.5703125" style="98" bestFit="1" customWidth="1"/>
    <col min="3075" max="3077" width="15.85546875" style="98" customWidth="1"/>
    <col min="3078" max="3078" width="17.42578125" style="98" customWidth="1"/>
    <col min="3079" max="3080" width="15.85546875" style="98" customWidth="1"/>
    <col min="3081" max="3081" width="17.42578125" style="98" customWidth="1"/>
    <col min="3082" max="3083" width="15.85546875" style="98" customWidth="1"/>
    <col min="3084" max="3084" width="17.42578125" style="98" customWidth="1"/>
    <col min="3085" max="3086" width="15.85546875" style="98" customWidth="1"/>
    <col min="3087" max="3087" width="17.42578125" style="98" customWidth="1"/>
    <col min="3088" max="3089" width="15.85546875" style="98" customWidth="1"/>
    <col min="3090" max="3090" width="17.42578125" style="98" customWidth="1"/>
    <col min="3091" max="3092" width="15.85546875" style="98" customWidth="1"/>
    <col min="3093" max="3093" width="17.42578125" style="98" customWidth="1"/>
    <col min="3094" max="3095" width="15.85546875" style="98" customWidth="1"/>
    <col min="3096" max="3096" width="17.42578125" style="98" customWidth="1"/>
    <col min="3097" max="3101" width="15.85546875" style="98" customWidth="1"/>
    <col min="3102" max="3102" width="17.42578125" style="98" customWidth="1"/>
    <col min="3103" max="3107" width="15.85546875" style="98" customWidth="1"/>
    <col min="3108" max="3108" width="17.42578125" style="98" customWidth="1"/>
    <col min="3109" max="3113" width="15.85546875" style="98" customWidth="1"/>
    <col min="3114" max="3114" width="17.42578125" style="98" customWidth="1"/>
    <col min="3115" max="3116" width="15.140625" style="98" customWidth="1"/>
    <col min="3117" max="3117" width="17.42578125" style="98" customWidth="1"/>
    <col min="3118" max="3328" width="9.140625" style="98"/>
    <col min="3329" max="3329" width="44.5703125" style="98" bestFit="1" customWidth="1"/>
    <col min="3330" max="3330" width="31.5703125" style="98" bestFit="1" customWidth="1"/>
    <col min="3331" max="3333" width="15.85546875" style="98" customWidth="1"/>
    <col min="3334" max="3334" width="17.42578125" style="98" customWidth="1"/>
    <col min="3335" max="3336" width="15.85546875" style="98" customWidth="1"/>
    <col min="3337" max="3337" width="17.42578125" style="98" customWidth="1"/>
    <col min="3338" max="3339" width="15.85546875" style="98" customWidth="1"/>
    <col min="3340" max="3340" width="17.42578125" style="98" customWidth="1"/>
    <col min="3341" max="3342" width="15.85546875" style="98" customWidth="1"/>
    <col min="3343" max="3343" width="17.42578125" style="98" customWidth="1"/>
    <col min="3344" max="3345" width="15.85546875" style="98" customWidth="1"/>
    <col min="3346" max="3346" width="17.42578125" style="98" customWidth="1"/>
    <col min="3347" max="3348" width="15.85546875" style="98" customWidth="1"/>
    <col min="3349" max="3349" width="17.42578125" style="98" customWidth="1"/>
    <col min="3350" max="3351" width="15.85546875" style="98" customWidth="1"/>
    <col min="3352" max="3352" width="17.42578125" style="98" customWidth="1"/>
    <col min="3353" max="3357" width="15.85546875" style="98" customWidth="1"/>
    <col min="3358" max="3358" width="17.42578125" style="98" customWidth="1"/>
    <col min="3359" max="3363" width="15.85546875" style="98" customWidth="1"/>
    <col min="3364" max="3364" width="17.42578125" style="98" customWidth="1"/>
    <col min="3365" max="3369" width="15.85546875" style="98" customWidth="1"/>
    <col min="3370" max="3370" width="17.42578125" style="98" customWidth="1"/>
    <col min="3371" max="3372" width="15.140625" style="98" customWidth="1"/>
    <col min="3373" max="3373" width="17.42578125" style="98" customWidth="1"/>
    <col min="3374" max="3584" width="9.140625" style="98"/>
    <col min="3585" max="3585" width="44.5703125" style="98" bestFit="1" customWidth="1"/>
    <col min="3586" max="3586" width="31.5703125" style="98" bestFit="1" customWidth="1"/>
    <col min="3587" max="3589" width="15.85546875" style="98" customWidth="1"/>
    <col min="3590" max="3590" width="17.42578125" style="98" customWidth="1"/>
    <col min="3591" max="3592" width="15.85546875" style="98" customWidth="1"/>
    <col min="3593" max="3593" width="17.42578125" style="98" customWidth="1"/>
    <col min="3594" max="3595" width="15.85546875" style="98" customWidth="1"/>
    <col min="3596" max="3596" width="17.42578125" style="98" customWidth="1"/>
    <col min="3597" max="3598" width="15.85546875" style="98" customWidth="1"/>
    <col min="3599" max="3599" width="17.42578125" style="98" customWidth="1"/>
    <col min="3600" max="3601" width="15.85546875" style="98" customWidth="1"/>
    <col min="3602" max="3602" width="17.42578125" style="98" customWidth="1"/>
    <col min="3603" max="3604" width="15.85546875" style="98" customWidth="1"/>
    <col min="3605" max="3605" width="17.42578125" style="98" customWidth="1"/>
    <col min="3606" max="3607" width="15.85546875" style="98" customWidth="1"/>
    <col min="3608" max="3608" width="17.42578125" style="98" customWidth="1"/>
    <col min="3609" max="3613" width="15.85546875" style="98" customWidth="1"/>
    <col min="3614" max="3614" width="17.42578125" style="98" customWidth="1"/>
    <col min="3615" max="3619" width="15.85546875" style="98" customWidth="1"/>
    <col min="3620" max="3620" width="17.42578125" style="98" customWidth="1"/>
    <col min="3621" max="3625" width="15.85546875" style="98" customWidth="1"/>
    <col min="3626" max="3626" width="17.42578125" style="98" customWidth="1"/>
    <col min="3627" max="3628" width="15.140625" style="98" customWidth="1"/>
    <col min="3629" max="3629" width="17.42578125" style="98" customWidth="1"/>
    <col min="3630" max="3840" width="9.140625" style="98"/>
    <col min="3841" max="3841" width="44.5703125" style="98" bestFit="1" customWidth="1"/>
    <col min="3842" max="3842" width="31.5703125" style="98" bestFit="1" customWidth="1"/>
    <col min="3843" max="3845" width="15.85546875" style="98" customWidth="1"/>
    <col min="3846" max="3846" width="17.42578125" style="98" customWidth="1"/>
    <col min="3847" max="3848" width="15.85546875" style="98" customWidth="1"/>
    <col min="3849" max="3849" width="17.42578125" style="98" customWidth="1"/>
    <col min="3850" max="3851" width="15.85546875" style="98" customWidth="1"/>
    <col min="3852" max="3852" width="17.42578125" style="98" customWidth="1"/>
    <col min="3853" max="3854" width="15.85546875" style="98" customWidth="1"/>
    <col min="3855" max="3855" width="17.42578125" style="98" customWidth="1"/>
    <col min="3856" max="3857" width="15.85546875" style="98" customWidth="1"/>
    <col min="3858" max="3858" width="17.42578125" style="98" customWidth="1"/>
    <col min="3859" max="3860" width="15.85546875" style="98" customWidth="1"/>
    <col min="3861" max="3861" width="17.42578125" style="98" customWidth="1"/>
    <col min="3862" max="3863" width="15.85546875" style="98" customWidth="1"/>
    <col min="3864" max="3864" width="17.42578125" style="98" customWidth="1"/>
    <col min="3865" max="3869" width="15.85546875" style="98" customWidth="1"/>
    <col min="3870" max="3870" width="17.42578125" style="98" customWidth="1"/>
    <col min="3871" max="3875" width="15.85546875" style="98" customWidth="1"/>
    <col min="3876" max="3876" width="17.42578125" style="98" customWidth="1"/>
    <col min="3877" max="3881" width="15.85546875" style="98" customWidth="1"/>
    <col min="3882" max="3882" width="17.42578125" style="98" customWidth="1"/>
    <col min="3883" max="3884" width="15.140625" style="98" customWidth="1"/>
    <col min="3885" max="3885" width="17.42578125" style="98" customWidth="1"/>
    <col min="3886" max="4096" width="9.140625" style="98"/>
    <col min="4097" max="4097" width="44.5703125" style="98" bestFit="1" customWidth="1"/>
    <col min="4098" max="4098" width="31.5703125" style="98" bestFit="1" customWidth="1"/>
    <col min="4099" max="4101" width="15.85546875" style="98" customWidth="1"/>
    <col min="4102" max="4102" width="17.42578125" style="98" customWidth="1"/>
    <col min="4103" max="4104" width="15.85546875" style="98" customWidth="1"/>
    <col min="4105" max="4105" width="17.42578125" style="98" customWidth="1"/>
    <col min="4106" max="4107" width="15.85546875" style="98" customWidth="1"/>
    <col min="4108" max="4108" width="17.42578125" style="98" customWidth="1"/>
    <col min="4109" max="4110" width="15.85546875" style="98" customWidth="1"/>
    <col min="4111" max="4111" width="17.42578125" style="98" customWidth="1"/>
    <col min="4112" max="4113" width="15.85546875" style="98" customWidth="1"/>
    <col min="4114" max="4114" width="17.42578125" style="98" customWidth="1"/>
    <col min="4115" max="4116" width="15.85546875" style="98" customWidth="1"/>
    <col min="4117" max="4117" width="17.42578125" style="98" customWidth="1"/>
    <col min="4118" max="4119" width="15.85546875" style="98" customWidth="1"/>
    <col min="4120" max="4120" width="17.42578125" style="98" customWidth="1"/>
    <col min="4121" max="4125" width="15.85546875" style="98" customWidth="1"/>
    <col min="4126" max="4126" width="17.42578125" style="98" customWidth="1"/>
    <col min="4127" max="4131" width="15.85546875" style="98" customWidth="1"/>
    <col min="4132" max="4132" width="17.42578125" style="98" customWidth="1"/>
    <col min="4133" max="4137" width="15.85546875" style="98" customWidth="1"/>
    <col min="4138" max="4138" width="17.42578125" style="98" customWidth="1"/>
    <col min="4139" max="4140" width="15.140625" style="98" customWidth="1"/>
    <col min="4141" max="4141" width="17.42578125" style="98" customWidth="1"/>
    <col min="4142" max="4352" width="9.140625" style="98"/>
    <col min="4353" max="4353" width="44.5703125" style="98" bestFit="1" customWidth="1"/>
    <col min="4354" max="4354" width="31.5703125" style="98" bestFit="1" customWidth="1"/>
    <col min="4355" max="4357" width="15.85546875" style="98" customWidth="1"/>
    <col min="4358" max="4358" width="17.42578125" style="98" customWidth="1"/>
    <col min="4359" max="4360" width="15.85546875" style="98" customWidth="1"/>
    <col min="4361" max="4361" width="17.42578125" style="98" customWidth="1"/>
    <col min="4362" max="4363" width="15.85546875" style="98" customWidth="1"/>
    <col min="4364" max="4364" width="17.42578125" style="98" customWidth="1"/>
    <col min="4365" max="4366" width="15.85546875" style="98" customWidth="1"/>
    <col min="4367" max="4367" width="17.42578125" style="98" customWidth="1"/>
    <col min="4368" max="4369" width="15.85546875" style="98" customWidth="1"/>
    <col min="4370" max="4370" width="17.42578125" style="98" customWidth="1"/>
    <col min="4371" max="4372" width="15.85546875" style="98" customWidth="1"/>
    <col min="4373" max="4373" width="17.42578125" style="98" customWidth="1"/>
    <col min="4374" max="4375" width="15.85546875" style="98" customWidth="1"/>
    <col min="4376" max="4376" width="17.42578125" style="98" customWidth="1"/>
    <col min="4377" max="4381" width="15.85546875" style="98" customWidth="1"/>
    <col min="4382" max="4382" width="17.42578125" style="98" customWidth="1"/>
    <col min="4383" max="4387" width="15.85546875" style="98" customWidth="1"/>
    <col min="4388" max="4388" width="17.42578125" style="98" customWidth="1"/>
    <col min="4389" max="4393" width="15.85546875" style="98" customWidth="1"/>
    <col min="4394" max="4394" width="17.42578125" style="98" customWidth="1"/>
    <col min="4395" max="4396" width="15.140625" style="98" customWidth="1"/>
    <col min="4397" max="4397" width="17.42578125" style="98" customWidth="1"/>
    <col min="4398" max="4608" width="9.140625" style="98"/>
    <col min="4609" max="4609" width="44.5703125" style="98" bestFit="1" customWidth="1"/>
    <col min="4610" max="4610" width="31.5703125" style="98" bestFit="1" customWidth="1"/>
    <col min="4611" max="4613" width="15.85546875" style="98" customWidth="1"/>
    <col min="4614" max="4614" width="17.42578125" style="98" customWidth="1"/>
    <col min="4615" max="4616" width="15.85546875" style="98" customWidth="1"/>
    <col min="4617" max="4617" width="17.42578125" style="98" customWidth="1"/>
    <col min="4618" max="4619" width="15.85546875" style="98" customWidth="1"/>
    <col min="4620" max="4620" width="17.42578125" style="98" customWidth="1"/>
    <col min="4621" max="4622" width="15.85546875" style="98" customWidth="1"/>
    <col min="4623" max="4623" width="17.42578125" style="98" customWidth="1"/>
    <col min="4624" max="4625" width="15.85546875" style="98" customWidth="1"/>
    <col min="4626" max="4626" width="17.42578125" style="98" customWidth="1"/>
    <col min="4627" max="4628" width="15.85546875" style="98" customWidth="1"/>
    <col min="4629" max="4629" width="17.42578125" style="98" customWidth="1"/>
    <col min="4630" max="4631" width="15.85546875" style="98" customWidth="1"/>
    <col min="4632" max="4632" width="17.42578125" style="98" customWidth="1"/>
    <col min="4633" max="4637" width="15.85546875" style="98" customWidth="1"/>
    <col min="4638" max="4638" width="17.42578125" style="98" customWidth="1"/>
    <col min="4639" max="4643" width="15.85546875" style="98" customWidth="1"/>
    <col min="4644" max="4644" width="17.42578125" style="98" customWidth="1"/>
    <col min="4645" max="4649" width="15.85546875" style="98" customWidth="1"/>
    <col min="4650" max="4650" width="17.42578125" style="98" customWidth="1"/>
    <col min="4651" max="4652" width="15.140625" style="98" customWidth="1"/>
    <col min="4653" max="4653" width="17.42578125" style="98" customWidth="1"/>
    <col min="4654" max="4864" width="9.140625" style="98"/>
    <col min="4865" max="4865" width="44.5703125" style="98" bestFit="1" customWidth="1"/>
    <col min="4866" max="4866" width="31.5703125" style="98" bestFit="1" customWidth="1"/>
    <col min="4867" max="4869" width="15.85546875" style="98" customWidth="1"/>
    <col min="4870" max="4870" width="17.42578125" style="98" customWidth="1"/>
    <col min="4871" max="4872" width="15.85546875" style="98" customWidth="1"/>
    <col min="4873" max="4873" width="17.42578125" style="98" customWidth="1"/>
    <col min="4874" max="4875" width="15.85546875" style="98" customWidth="1"/>
    <col min="4876" max="4876" width="17.42578125" style="98" customWidth="1"/>
    <col min="4877" max="4878" width="15.85546875" style="98" customWidth="1"/>
    <col min="4879" max="4879" width="17.42578125" style="98" customWidth="1"/>
    <col min="4880" max="4881" width="15.85546875" style="98" customWidth="1"/>
    <col min="4882" max="4882" width="17.42578125" style="98" customWidth="1"/>
    <col min="4883" max="4884" width="15.85546875" style="98" customWidth="1"/>
    <col min="4885" max="4885" width="17.42578125" style="98" customWidth="1"/>
    <col min="4886" max="4887" width="15.85546875" style="98" customWidth="1"/>
    <col min="4888" max="4888" width="17.42578125" style="98" customWidth="1"/>
    <col min="4889" max="4893" width="15.85546875" style="98" customWidth="1"/>
    <col min="4894" max="4894" width="17.42578125" style="98" customWidth="1"/>
    <col min="4895" max="4899" width="15.85546875" style="98" customWidth="1"/>
    <col min="4900" max="4900" width="17.42578125" style="98" customWidth="1"/>
    <col min="4901" max="4905" width="15.85546875" style="98" customWidth="1"/>
    <col min="4906" max="4906" width="17.42578125" style="98" customWidth="1"/>
    <col min="4907" max="4908" width="15.140625" style="98" customWidth="1"/>
    <col min="4909" max="4909" width="17.42578125" style="98" customWidth="1"/>
    <col min="4910" max="5120" width="9.140625" style="98"/>
    <col min="5121" max="5121" width="44.5703125" style="98" bestFit="1" customWidth="1"/>
    <col min="5122" max="5122" width="31.5703125" style="98" bestFit="1" customWidth="1"/>
    <col min="5123" max="5125" width="15.85546875" style="98" customWidth="1"/>
    <col min="5126" max="5126" width="17.42578125" style="98" customWidth="1"/>
    <col min="5127" max="5128" width="15.85546875" style="98" customWidth="1"/>
    <col min="5129" max="5129" width="17.42578125" style="98" customWidth="1"/>
    <col min="5130" max="5131" width="15.85546875" style="98" customWidth="1"/>
    <col min="5132" max="5132" width="17.42578125" style="98" customWidth="1"/>
    <col min="5133" max="5134" width="15.85546875" style="98" customWidth="1"/>
    <col min="5135" max="5135" width="17.42578125" style="98" customWidth="1"/>
    <col min="5136" max="5137" width="15.85546875" style="98" customWidth="1"/>
    <col min="5138" max="5138" width="17.42578125" style="98" customWidth="1"/>
    <col min="5139" max="5140" width="15.85546875" style="98" customWidth="1"/>
    <col min="5141" max="5141" width="17.42578125" style="98" customWidth="1"/>
    <col min="5142" max="5143" width="15.85546875" style="98" customWidth="1"/>
    <col min="5144" max="5144" width="17.42578125" style="98" customWidth="1"/>
    <col min="5145" max="5149" width="15.85546875" style="98" customWidth="1"/>
    <col min="5150" max="5150" width="17.42578125" style="98" customWidth="1"/>
    <col min="5151" max="5155" width="15.85546875" style="98" customWidth="1"/>
    <col min="5156" max="5156" width="17.42578125" style="98" customWidth="1"/>
    <col min="5157" max="5161" width="15.85546875" style="98" customWidth="1"/>
    <col min="5162" max="5162" width="17.42578125" style="98" customWidth="1"/>
    <col min="5163" max="5164" width="15.140625" style="98" customWidth="1"/>
    <col min="5165" max="5165" width="17.42578125" style="98" customWidth="1"/>
    <col min="5166" max="5376" width="9.140625" style="98"/>
    <col min="5377" max="5377" width="44.5703125" style="98" bestFit="1" customWidth="1"/>
    <col min="5378" max="5378" width="31.5703125" style="98" bestFit="1" customWidth="1"/>
    <col min="5379" max="5381" width="15.85546875" style="98" customWidth="1"/>
    <col min="5382" max="5382" width="17.42578125" style="98" customWidth="1"/>
    <col min="5383" max="5384" width="15.85546875" style="98" customWidth="1"/>
    <col min="5385" max="5385" width="17.42578125" style="98" customWidth="1"/>
    <col min="5386" max="5387" width="15.85546875" style="98" customWidth="1"/>
    <col min="5388" max="5388" width="17.42578125" style="98" customWidth="1"/>
    <col min="5389" max="5390" width="15.85546875" style="98" customWidth="1"/>
    <col min="5391" max="5391" width="17.42578125" style="98" customWidth="1"/>
    <col min="5392" max="5393" width="15.85546875" style="98" customWidth="1"/>
    <col min="5394" max="5394" width="17.42578125" style="98" customWidth="1"/>
    <col min="5395" max="5396" width="15.85546875" style="98" customWidth="1"/>
    <col min="5397" max="5397" width="17.42578125" style="98" customWidth="1"/>
    <col min="5398" max="5399" width="15.85546875" style="98" customWidth="1"/>
    <col min="5400" max="5400" width="17.42578125" style="98" customWidth="1"/>
    <col min="5401" max="5405" width="15.85546875" style="98" customWidth="1"/>
    <col min="5406" max="5406" width="17.42578125" style="98" customWidth="1"/>
    <col min="5407" max="5411" width="15.85546875" style="98" customWidth="1"/>
    <col min="5412" max="5412" width="17.42578125" style="98" customWidth="1"/>
    <col min="5413" max="5417" width="15.85546875" style="98" customWidth="1"/>
    <col min="5418" max="5418" width="17.42578125" style="98" customWidth="1"/>
    <col min="5419" max="5420" width="15.140625" style="98" customWidth="1"/>
    <col min="5421" max="5421" width="17.42578125" style="98" customWidth="1"/>
    <col min="5422" max="5632" width="9.140625" style="98"/>
    <col min="5633" max="5633" width="44.5703125" style="98" bestFit="1" customWidth="1"/>
    <col min="5634" max="5634" width="31.5703125" style="98" bestFit="1" customWidth="1"/>
    <col min="5635" max="5637" width="15.85546875" style="98" customWidth="1"/>
    <col min="5638" max="5638" width="17.42578125" style="98" customWidth="1"/>
    <col min="5639" max="5640" width="15.85546875" style="98" customWidth="1"/>
    <col min="5641" max="5641" width="17.42578125" style="98" customWidth="1"/>
    <col min="5642" max="5643" width="15.85546875" style="98" customWidth="1"/>
    <col min="5644" max="5644" width="17.42578125" style="98" customWidth="1"/>
    <col min="5645" max="5646" width="15.85546875" style="98" customWidth="1"/>
    <col min="5647" max="5647" width="17.42578125" style="98" customWidth="1"/>
    <col min="5648" max="5649" width="15.85546875" style="98" customWidth="1"/>
    <col min="5650" max="5650" width="17.42578125" style="98" customWidth="1"/>
    <col min="5651" max="5652" width="15.85546875" style="98" customWidth="1"/>
    <col min="5653" max="5653" width="17.42578125" style="98" customWidth="1"/>
    <col min="5654" max="5655" width="15.85546875" style="98" customWidth="1"/>
    <col min="5656" max="5656" width="17.42578125" style="98" customWidth="1"/>
    <col min="5657" max="5661" width="15.85546875" style="98" customWidth="1"/>
    <col min="5662" max="5662" width="17.42578125" style="98" customWidth="1"/>
    <col min="5663" max="5667" width="15.85546875" style="98" customWidth="1"/>
    <col min="5668" max="5668" width="17.42578125" style="98" customWidth="1"/>
    <col min="5669" max="5673" width="15.85546875" style="98" customWidth="1"/>
    <col min="5674" max="5674" width="17.42578125" style="98" customWidth="1"/>
    <col min="5675" max="5676" width="15.140625" style="98" customWidth="1"/>
    <col min="5677" max="5677" width="17.42578125" style="98" customWidth="1"/>
    <col min="5678" max="5888" width="9.140625" style="98"/>
    <col min="5889" max="5889" width="44.5703125" style="98" bestFit="1" customWidth="1"/>
    <col min="5890" max="5890" width="31.5703125" style="98" bestFit="1" customWidth="1"/>
    <col min="5891" max="5893" width="15.85546875" style="98" customWidth="1"/>
    <col min="5894" max="5894" width="17.42578125" style="98" customWidth="1"/>
    <col min="5895" max="5896" width="15.85546875" style="98" customWidth="1"/>
    <col min="5897" max="5897" width="17.42578125" style="98" customWidth="1"/>
    <col min="5898" max="5899" width="15.85546875" style="98" customWidth="1"/>
    <col min="5900" max="5900" width="17.42578125" style="98" customWidth="1"/>
    <col min="5901" max="5902" width="15.85546875" style="98" customWidth="1"/>
    <col min="5903" max="5903" width="17.42578125" style="98" customWidth="1"/>
    <col min="5904" max="5905" width="15.85546875" style="98" customWidth="1"/>
    <col min="5906" max="5906" width="17.42578125" style="98" customWidth="1"/>
    <col min="5907" max="5908" width="15.85546875" style="98" customWidth="1"/>
    <col min="5909" max="5909" width="17.42578125" style="98" customWidth="1"/>
    <col min="5910" max="5911" width="15.85546875" style="98" customWidth="1"/>
    <col min="5912" max="5912" width="17.42578125" style="98" customWidth="1"/>
    <col min="5913" max="5917" width="15.85546875" style="98" customWidth="1"/>
    <col min="5918" max="5918" width="17.42578125" style="98" customWidth="1"/>
    <col min="5919" max="5923" width="15.85546875" style="98" customWidth="1"/>
    <col min="5924" max="5924" width="17.42578125" style="98" customWidth="1"/>
    <col min="5925" max="5929" width="15.85546875" style="98" customWidth="1"/>
    <col min="5930" max="5930" width="17.42578125" style="98" customWidth="1"/>
    <col min="5931" max="5932" width="15.140625" style="98" customWidth="1"/>
    <col min="5933" max="5933" width="17.42578125" style="98" customWidth="1"/>
    <col min="5934" max="6144" width="9.140625" style="98"/>
    <col min="6145" max="6145" width="44.5703125" style="98" bestFit="1" customWidth="1"/>
    <col min="6146" max="6146" width="31.5703125" style="98" bestFit="1" customWidth="1"/>
    <col min="6147" max="6149" width="15.85546875" style="98" customWidth="1"/>
    <col min="6150" max="6150" width="17.42578125" style="98" customWidth="1"/>
    <col min="6151" max="6152" width="15.85546875" style="98" customWidth="1"/>
    <col min="6153" max="6153" width="17.42578125" style="98" customWidth="1"/>
    <col min="6154" max="6155" width="15.85546875" style="98" customWidth="1"/>
    <col min="6156" max="6156" width="17.42578125" style="98" customWidth="1"/>
    <col min="6157" max="6158" width="15.85546875" style="98" customWidth="1"/>
    <col min="6159" max="6159" width="17.42578125" style="98" customWidth="1"/>
    <col min="6160" max="6161" width="15.85546875" style="98" customWidth="1"/>
    <col min="6162" max="6162" width="17.42578125" style="98" customWidth="1"/>
    <col min="6163" max="6164" width="15.85546875" style="98" customWidth="1"/>
    <col min="6165" max="6165" width="17.42578125" style="98" customWidth="1"/>
    <col min="6166" max="6167" width="15.85546875" style="98" customWidth="1"/>
    <col min="6168" max="6168" width="17.42578125" style="98" customWidth="1"/>
    <col min="6169" max="6173" width="15.85546875" style="98" customWidth="1"/>
    <col min="6174" max="6174" width="17.42578125" style="98" customWidth="1"/>
    <col min="6175" max="6179" width="15.85546875" style="98" customWidth="1"/>
    <col min="6180" max="6180" width="17.42578125" style="98" customWidth="1"/>
    <col min="6181" max="6185" width="15.85546875" style="98" customWidth="1"/>
    <col min="6186" max="6186" width="17.42578125" style="98" customWidth="1"/>
    <col min="6187" max="6188" width="15.140625" style="98" customWidth="1"/>
    <col min="6189" max="6189" width="17.42578125" style="98" customWidth="1"/>
    <col min="6190" max="6400" width="9.140625" style="98"/>
    <col min="6401" max="6401" width="44.5703125" style="98" bestFit="1" customWidth="1"/>
    <col min="6402" max="6402" width="31.5703125" style="98" bestFit="1" customWidth="1"/>
    <col min="6403" max="6405" width="15.85546875" style="98" customWidth="1"/>
    <col min="6406" max="6406" width="17.42578125" style="98" customWidth="1"/>
    <col min="6407" max="6408" width="15.85546875" style="98" customWidth="1"/>
    <col min="6409" max="6409" width="17.42578125" style="98" customWidth="1"/>
    <col min="6410" max="6411" width="15.85546875" style="98" customWidth="1"/>
    <col min="6412" max="6412" width="17.42578125" style="98" customWidth="1"/>
    <col min="6413" max="6414" width="15.85546875" style="98" customWidth="1"/>
    <col min="6415" max="6415" width="17.42578125" style="98" customWidth="1"/>
    <col min="6416" max="6417" width="15.85546875" style="98" customWidth="1"/>
    <col min="6418" max="6418" width="17.42578125" style="98" customWidth="1"/>
    <col min="6419" max="6420" width="15.85546875" style="98" customWidth="1"/>
    <col min="6421" max="6421" width="17.42578125" style="98" customWidth="1"/>
    <col min="6422" max="6423" width="15.85546875" style="98" customWidth="1"/>
    <col min="6424" max="6424" width="17.42578125" style="98" customWidth="1"/>
    <col min="6425" max="6429" width="15.85546875" style="98" customWidth="1"/>
    <col min="6430" max="6430" width="17.42578125" style="98" customWidth="1"/>
    <col min="6431" max="6435" width="15.85546875" style="98" customWidth="1"/>
    <col min="6436" max="6436" width="17.42578125" style="98" customWidth="1"/>
    <col min="6437" max="6441" width="15.85546875" style="98" customWidth="1"/>
    <col min="6442" max="6442" width="17.42578125" style="98" customWidth="1"/>
    <col min="6443" max="6444" width="15.140625" style="98" customWidth="1"/>
    <col min="6445" max="6445" width="17.42578125" style="98" customWidth="1"/>
    <col min="6446" max="6656" width="9.140625" style="98"/>
    <col min="6657" max="6657" width="44.5703125" style="98" bestFit="1" customWidth="1"/>
    <col min="6658" max="6658" width="31.5703125" style="98" bestFit="1" customWidth="1"/>
    <col min="6659" max="6661" width="15.85546875" style="98" customWidth="1"/>
    <col min="6662" max="6662" width="17.42578125" style="98" customWidth="1"/>
    <col min="6663" max="6664" width="15.85546875" style="98" customWidth="1"/>
    <col min="6665" max="6665" width="17.42578125" style="98" customWidth="1"/>
    <col min="6666" max="6667" width="15.85546875" style="98" customWidth="1"/>
    <col min="6668" max="6668" width="17.42578125" style="98" customWidth="1"/>
    <col min="6669" max="6670" width="15.85546875" style="98" customWidth="1"/>
    <col min="6671" max="6671" width="17.42578125" style="98" customWidth="1"/>
    <col min="6672" max="6673" width="15.85546875" style="98" customWidth="1"/>
    <col min="6674" max="6674" width="17.42578125" style="98" customWidth="1"/>
    <col min="6675" max="6676" width="15.85546875" style="98" customWidth="1"/>
    <col min="6677" max="6677" width="17.42578125" style="98" customWidth="1"/>
    <col min="6678" max="6679" width="15.85546875" style="98" customWidth="1"/>
    <col min="6680" max="6680" width="17.42578125" style="98" customWidth="1"/>
    <col min="6681" max="6685" width="15.85546875" style="98" customWidth="1"/>
    <col min="6686" max="6686" width="17.42578125" style="98" customWidth="1"/>
    <col min="6687" max="6691" width="15.85546875" style="98" customWidth="1"/>
    <col min="6692" max="6692" width="17.42578125" style="98" customWidth="1"/>
    <col min="6693" max="6697" width="15.85546875" style="98" customWidth="1"/>
    <col min="6698" max="6698" width="17.42578125" style="98" customWidth="1"/>
    <col min="6699" max="6700" width="15.140625" style="98" customWidth="1"/>
    <col min="6701" max="6701" width="17.42578125" style="98" customWidth="1"/>
    <col min="6702" max="6912" width="9.140625" style="98"/>
    <col min="6913" max="6913" width="44.5703125" style="98" bestFit="1" customWidth="1"/>
    <col min="6914" max="6914" width="31.5703125" style="98" bestFit="1" customWidth="1"/>
    <col min="6915" max="6917" width="15.85546875" style="98" customWidth="1"/>
    <col min="6918" max="6918" width="17.42578125" style="98" customWidth="1"/>
    <col min="6919" max="6920" width="15.85546875" style="98" customWidth="1"/>
    <col min="6921" max="6921" width="17.42578125" style="98" customWidth="1"/>
    <col min="6922" max="6923" width="15.85546875" style="98" customWidth="1"/>
    <col min="6924" max="6924" width="17.42578125" style="98" customWidth="1"/>
    <col min="6925" max="6926" width="15.85546875" style="98" customWidth="1"/>
    <col min="6927" max="6927" width="17.42578125" style="98" customWidth="1"/>
    <col min="6928" max="6929" width="15.85546875" style="98" customWidth="1"/>
    <col min="6930" max="6930" width="17.42578125" style="98" customWidth="1"/>
    <col min="6931" max="6932" width="15.85546875" style="98" customWidth="1"/>
    <col min="6933" max="6933" width="17.42578125" style="98" customWidth="1"/>
    <col min="6934" max="6935" width="15.85546875" style="98" customWidth="1"/>
    <col min="6936" max="6936" width="17.42578125" style="98" customWidth="1"/>
    <col min="6937" max="6941" width="15.85546875" style="98" customWidth="1"/>
    <col min="6942" max="6942" width="17.42578125" style="98" customWidth="1"/>
    <col min="6943" max="6947" width="15.85546875" style="98" customWidth="1"/>
    <col min="6948" max="6948" width="17.42578125" style="98" customWidth="1"/>
    <col min="6949" max="6953" width="15.85546875" style="98" customWidth="1"/>
    <col min="6954" max="6954" width="17.42578125" style="98" customWidth="1"/>
    <col min="6955" max="6956" width="15.140625" style="98" customWidth="1"/>
    <col min="6957" max="6957" width="17.42578125" style="98" customWidth="1"/>
    <col min="6958" max="7168" width="9.140625" style="98"/>
    <col min="7169" max="7169" width="44.5703125" style="98" bestFit="1" customWidth="1"/>
    <col min="7170" max="7170" width="31.5703125" style="98" bestFit="1" customWidth="1"/>
    <col min="7171" max="7173" width="15.85546875" style="98" customWidth="1"/>
    <col min="7174" max="7174" width="17.42578125" style="98" customWidth="1"/>
    <col min="7175" max="7176" width="15.85546875" style="98" customWidth="1"/>
    <col min="7177" max="7177" width="17.42578125" style="98" customWidth="1"/>
    <col min="7178" max="7179" width="15.85546875" style="98" customWidth="1"/>
    <col min="7180" max="7180" width="17.42578125" style="98" customWidth="1"/>
    <col min="7181" max="7182" width="15.85546875" style="98" customWidth="1"/>
    <col min="7183" max="7183" width="17.42578125" style="98" customWidth="1"/>
    <col min="7184" max="7185" width="15.85546875" style="98" customWidth="1"/>
    <col min="7186" max="7186" width="17.42578125" style="98" customWidth="1"/>
    <col min="7187" max="7188" width="15.85546875" style="98" customWidth="1"/>
    <col min="7189" max="7189" width="17.42578125" style="98" customWidth="1"/>
    <col min="7190" max="7191" width="15.85546875" style="98" customWidth="1"/>
    <col min="7192" max="7192" width="17.42578125" style="98" customWidth="1"/>
    <col min="7193" max="7197" width="15.85546875" style="98" customWidth="1"/>
    <col min="7198" max="7198" width="17.42578125" style="98" customWidth="1"/>
    <col min="7199" max="7203" width="15.85546875" style="98" customWidth="1"/>
    <col min="7204" max="7204" width="17.42578125" style="98" customWidth="1"/>
    <col min="7205" max="7209" width="15.85546875" style="98" customWidth="1"/>
    <col min="7210" max="7210" width="17.42578125" style="98" customWidth="1"/>
    <col min="7211" max="7212" width="15.140625" style="98" customWidth="1"/>
    <col min="7213" max="7213" width="17.42578125" style="98" customWidth="1"/>
    <col min="7214" max="7424" width="9.140625" style="98"/>
    <col min="7425" max="7425" width="44.5703125" style="98" bestFit="1" customWidth="1"/>
    <col min="7426" max="7426" width="31.5703125" style="98" bestFit="1" customWidth="1"/>
    <col min="7427" max="7429" width="15.85546875" style="98" customWidth="1"/>
    <col min="7430" max="7430" width="17.42578125" style="98" customWidth="1"/>
    <col min="7431" max="7432" width="15.85546875" style="98" customWidth="1"/>
    <col min="7433" max="7433" width="17.42578125" style="98" customWidth="1"/>
    <col min="7434" max="7435" width="15.85546875" style="98" customWidth="1"/>
    <col min="7436" max="7436" width="17.42578125" style="98" customWidth="1"/>
    <col min="7437" max="7438" width="15.85546875" style="98" customWidth="1"/>
    <col min="7439" max="7439" width="17.42578125" style="98" customWidth="1"/>
    <col min="7440" max="7441" width="15.85546875" style="98" customWidth="1"/>
    <col min="7442" max="7442" width="17.42578125" style="98" customWidth="1"/>
    <col min="7443" max="7444" width="15.85546875" style="98" customWidth="1"/>
    <col min="7445" max="7445" width="17.42578125" style="98" customWidth="1"/>
    <col min="7446" max="7447" width="15.85546875" style="98" customWidth="1"/>
    <col min="7448" max="7448" width="17.42578125" style="98" customWidth="1"/>
    <col min="7449" max="7453" width="15.85546875" style="98" customWidth="1"/>
    <col min="7454" max="7454" width="17.42578125" style="98" customWidth="1"/>
    <col min="7455" max="7459" width="15.85546875" style="98" customWidth="1"/>
    <col min="7460" max="7460" width="17.42578125" style="98" customWidth="1"/>
    <col min="7461" max="7465" width="15.85546875" style="98" customWidth="1"/>
    <col min="7466" max="7466" width="17.42578125" style="98" customWidth="1"/>
    <col min="7467" max="7468" width="15.140625" style="98" customWidth="1"/>
    <col min="7469" max="7469" width="17.42578125" style="98" customWidth="1"/>
    <col min="7470" max="7680" width="9.140625" style="98"/>
    <col min="7681" max="7681" width="44.5703125" style="98" bestFit="1" customWidth="1"/>
    <col min="7682" max="7682" width="31.5703125" style="98" bestFit="1" customWidth="1"/>
    <col min="7683" max="7685" width="15.85546875" style="98" customWidth="1"/>
    <col min="7686" max="7686" width="17.42578125" style="98" customWidth="1"/>
    <col min="7687" max="7688" width="15.85546875" style="98" customWidth="1"/>
    <col min="7689" max="7689" width="17.42578125" style="98" customWidth="1"/>
    <col min="7690" max="7691" width="15.85546875" style="98" customWidth="1"/>
    <col min="7692" max="7692" width="17.42578125" style="98" customWidth="1"/>
    <col min="7693" max="7694" width="15.85546875" style="98" customWidth="1"/>
    <col min="7695" max="7695" width="17.42578125" style="98" customWidth="1"/>
    <col min="7696" max="7697" width="15.85546875" style="98" customWidth="1"/>
    <col min="7698" max="7698" width="17.42578125" style="98" customWidth="1"/>
    <col min="7699" max="7700" width="15.85546875" style="98" customWidth="1"/>
    <col min="7701" max="7701" width="17.42578125" style="98" customWidth="1"/>
    <col min="7702" max="7703" width="15.85546875" style="98" customWidth="1"/>
    <col min="7704" max="7704" width="17.42578125" style="98" customWidth="1"/>
    <col min="7705" max="7709" width="15.85546875" style="98" customWidth="1"/>
    <col min="7710" max="7710" width="17.42578125" style="98" customWidth="1"/>
    <col min="7711" max="7715" width="15.85546875" style="98" customWidth="1"/>
    <col min="7716" max="7716" width="17.42578125" style="98" customWidth="1"/>
    <col min="7717" max="7721" width="15.85546875" style="98" customWidth="1"/>
    <col min="7722" max="7722" width="17.42578125" style="98" customWidth="1"/>
    <col min="7723" max="7724" width="15.140625" style="98" customWidth="1"/>
    <col min="7725" max="7725" width="17.42578125" style="98" customWidth="1"/>
    <col min="7726" max="7936" width="9.140625" style="98"/>
    <col min="7937" max="7937" width="44.5703125" style="98" bestFit="1" customWidth="1"/>
    <col min="7938" max="7938" width="31.5703125" style="98" bestFit="1" customWidth="1"/>
    <col min="7939" max="7941" width="15.85546875" style="98" customWidth="1"/>
    <col min="7942" max="7942" width="17.42578125" style="98" customWidth="1"/>
    <col min="7943" max="7944" width="15.85546875" style="98" customWidth="1"/>
    <col min="7945" max="7945" width="17.42578125" style="98" customWidth="1"/>
    <col min="7946" max="7947" width="15.85546875" style="98" customWidth="1"/>
    <col min="7948" max="7948" width="17.42578125" style="98" customWidth="1"/>
    <col min="7949" max="7950" width="15.85546875" style="98" customWidth="1"/>
    <col min="7951" max="7951" width="17.42578125" style="98" customWidth="1"/>
    <col min="7952" max="7953" width="15.85546875" style="98" customWidth="1"/>
    <col min="7954" max="7954" width="17.42578125" style="98" customWidth="1"/>
    <col min="7955" max="7956" width="15.85546875" style="98" customWidth="1"/>
    <col min="7957" max="7957" width="17.42578125" style="98" customWidth="1"/>
    <col min="7958" max="7959" width="15.85546875" style="98" customWidth="1"/>
    <col min="7960" max="7960" width="17.42578125" style="98" customWidth="1"/>
    <col min="7961" max="7965" width="15.85546875" style="98" customWidth="1"/>
    <col min="7966" max="7966" width="17.42578125" style="98" customWidth="1"/>
    <col min="7967" max="7971" width="15.85546875" style="98" customWidth="1"/>
    <col min="7972" max="7972" width="17.42578125" style="98" customWidth="1"/>
    <col min="7973" max="7977" width="15.85546875" style="98" customWidth="1"/>
    <col min="7978" max="7978" width="17.42578125" style="98" customWidth="1"/>
    <col min="7979" max="7980" width="15.140625" style="98" customWidth="1"/>
    <col min="7981" max="7981" width="17.42578125" style="98" customWidth="1"/>
    <col min="7982" max="8192" width="9.140625" style="98"/>
    <col min="8193" max="8193" width="44.5703125" style="98" bestFit="1" customWidth="1"/>
    <col min="8194" max="8194" width="31.5703125" style="98" bestFit="1" customWidth="1"/>
    <col min="8195" max="8197" width="15.85546875" style="98" customWidth="1"/>
    <col min="8198" max="8198" width="17.42578125" style="98" customWidth="1"/>
    <col min="8199" max="8200" width="15.85546875" style="98" customWidth="1"/>
    <col min="8201" max="8201" width="17.42578125" style="98" customWidth="1"/>
    <col min="8202" max="8203" width="15.85546875" style="98" customWidth="1"/>
    <col min="8204" max="8204" width="17.42578125" style="98" customWidth="1"/>
    <col min="8205" max="8206" width="15.85546875" style="98" customWidth="1"/>
    <col min="8207" max="8207" width="17.42578125" style="98" customWidth="1"/>
    <col min="8208" max="8209" width="15.85546875" style="98" customWidth="1"/>
    <col min="8210" max="8210" width="17.42578125" style="98" customWidth="1"/>
    <col min="8211" max="8212" width="15.85546875" style="98" customWidth="1"/>
    <col min="8213" max="8213" width="17.42578125" style="98" customWidth="1"/>
    <col min="8214" max="8215" width="15.85546875" style="98" customWidth="1"/>
    <col min="8216" max="8216" width="17.42578125" style="98" customWidth="1"/>
    <col min="8217" max="8221" width="15.85546875" style="98" customWidth="1"/>
    <col min="8222" max="8222" width="17.42578125" style="98" customWidth="1"/>
    <col min="8223" max="8227" width="15.85546875" style="98" customWidth="1"/>
    <col min="8228" max="8228" width="17.42578125" style="98" customWidth="1"/>
    <col min="8229" max="8233" width="15.85546875" style="98" customWidth="1"/>
    <col min="8234" max="8234" width="17.42578125" style="98" customWidth="1"/>
    <col min="8235" max="8236" width="15.140625" style="98" customWidth="1"/>
    <col min="8237" max="8237" width="17.42578125" style="98" customWidth="1"/>
    <col min="8238" max="8448" width="9.140625" style="98"/>
    <col min="8449" max="8449" width="44.5703125" style="98" bestFit="1" customWidth="1"/>
    <col min="8450" max="8450" width="31.5703125" style="98" bestFit="1" customWidth="1"/>
    <col min="8451" max="8453" width="15.85546875" style="98" customWidth="1"/>
    <col min="8454" max="8454" width="17.42578125" style="98" customWidth="1"/>
    <col min="8455" max="8456" width="15.85546875" style="98" customWidth="1"/>
    <col min="8457" max="8457" width="17.42578125" style="98" customWidth="1"/>
    <col min="8458" max="8459" width="15.85546875" style="98" customWidth="1"/>
    <col min="8460" max="8460" width="17.42578125" style="98" customWidth="1"/>
    <col min="8461" max="8462" width="15.85546875" style="98" customWidth="1"/>
    <col min="8463" max="8463" width="17.42578125" style="98" customWidth="1"/>
    <col min="8464" max="8465" width="15.85546875" style="98" customWidth="1"/>
    <col min="8466" max="8466" width="17.42578125" style="98" customWidth="1"/>
    <col min="8467" max="8468" width="15.85546875" style="98" customWidth="1"/>
    <col min="8469" max="8469" width="17.42578125" style="98" customWidth="1"/>
    <col min="8470" max="8471" width="15.85546875" style="98" customWidth="1"/>
    <col min="8472" max="8472" width="17.42578125" style="98" customWidth="1"/>
    <col min="8473" max="8477" width="15.85546875" style="98" customWidth="1"/>
    <col min="8478" max="8478" width="17.42578125" style="98" customWidth="1"/>
    <col min="8479" max="8483" width="15.85546875" style="98" customWidth="1"/>
    <col min="8484" max="8484" width="17.42578125" style="98" customWidth="1"/>
    <col min="8485" max="8489" width="15.85546875" style="98" customWidth="1"/>
    <col min="8490" max="8490" width="17.42578125" style="98" customWidth="1"/>
    <col min="8491" max="8492" width="15.140625" style="98" customWidth="1"/>
    <col min="8493" max="8493" width="17.42578125" style="98" customWidth="1"/>
    <col min="8494" max="8704" width="9.140625" style="98"/>
    <col min="8705" max="8705" width="44.5703125" style="98" bestFit="1" customWidth="1"/>
    <col min="8706" max="8706" width="31.5703125" style="98" bestFit="1" customWidth="1"/>
    <col min="8707" max="8709" width="15.85546875" style="98" customWidth="1"/>
    <col min="8710" max="8710" width="17.42578125" style="98" customWidth="1"/>
    <col min="8711" max="8712" width="15.85546875" style="98" customWidth="1"/>
    <col min="8713" max="8713" width="17.42578125" style="98" customWidth="1"/>
    <col min="8714" max="8715" width="15.85546875" style="98" customWidth="1"/>
    <col min="8716" max="8716" width="17.42578125" style="98" customWidth="1"/>
    <col min="8717" max="8718" width="15.85546875" style="98" customWidth="1"/>
    <col min="8719" max="8719" width="17.42578125" style="98" customWidth="1"/>
    <col min="8720" max="8721" width="15.85546875" style="98" customWidth="1"/>
    <col min="8722" max="8722" width="17.42578125" style="98" customWidth="1"/>
    <col min="8723" max="8724" width="15.85546875" style="98" customWidth="1"/>
    <col min="8725" max="8725" width="17.42578125" style="98" customWidth="1"/>
    <col min="8726" max="8727" width="15.85546875" style="98" customWidth="1"/>
    <col min="8728" max="8728" width="17.42578125" style="98" customWidth="1"/>
    <col min="8729" max="8733" width="15.85546875" style="98" customWidth="1"/>
    <col min="8734" max="8734" width="17.42578125" style="98" customWidth="1"/>
    <col min="8735" max="8739" width="15.85546875" style="98" customWidth="1"/>
    <col min="8740" max="8740" width="17.42578125" style="98" customWidth="1"/>
    <col min="8741" max="8745" width="15.85546875" style="98" customWidth="1"/>
    <col min="8746" max="8746" width="17.42578125" style="98" customWidth="1"/>
    <col min="8747" max="8748" width="15.140625" style="98" customWidth="1"/>
    <col min="8749" max="8749" width="17.42578125" style="98" customWidth="1"/>
    <col min="8750" max="8960" width="9.140625" style="98"/>
    <col min="8961" max="8961" width="44.5703125" style="98" bestFit="1" customWidth="1"/>
    <col min="8962" max="8962" width="31.5703125" style="98" bestFit="1" customWidth="1"/>
    <col min="8963" max="8965" width="15.85546875" style="98" customWidth="1"/>
    <col min="8966" max="8966" width="17.42578125" style="98" customWidth="1"/>
    <col min="8967" max="8968" width="15.85546875" style="98" customWidth="1"/>
    <col min="8969" max="8969" width="17.42578125" style="98" customWidth="1"/>
    <col min="8970" max="8971" width="15.85546875" style="98" customWidth="1"/>
    <col min="8972" max="8972" width="17.42578125" style="98" customWidth="1"/>
    <col min="8973" max="8974" width="15.85546875" style="98" customWidth="1"/>
    <col min="8975" max="8975" width="17.42578125" style="98" customWidth="1"/>
    <col min="8976" max="8977" width="15.85546875" style="98" customWidth="1"/>
    <col min="8978" max="8978" width="17.42578125" style="98" customWidth="1"/>
    <col min="8979" max="8980" width="15.85546875" style="98" customWidth="1"/>
    <col min="8981" max="8981" width="17.42578125" style="98" customWidth="1"/>
    <col min="8982" max="8983" width="15.85546875" style="98" customWidth="1"/>
    <col min="8984" max="8984" width="17.42578125" style="98" customWidth="1"/>
    <col min="8985" max="8989" width="15.85546875" style="98" customWidth="1"/>
    <col min="8990" max="8990" width="17.42578125" style="98" customWidth="1"/>
    <col min="8991" max="8995" width="15.85546875" style="98" customWidth="1"/>
    <col min="8996" max="8996" width="17.42578125" style="98" customWidth="1"/>
    <col min="8997" max="9001" width="15.85546875" style="98" customWidth="1"/>
    <col min="9002" max="9002" width="17.42578125" style="98" customWidth="1"/>
    <col min="9003" max="9004" width="15.140625" style="98" customWidth="1"/>
    <col min="9005" max="9005" width="17.42578125" style="98" customWidth="1"/>
    <col min="9006" max="9216" width="9.140625" style="98"/>
    <col min="9217" max="9217" width="44.5703125" style="98" bestFit="1" customWidth="1"/>
    <col min="9218" max="9218" width="31.5703125" style="98" bestFit="1" customWidth="1"/>
    <col min="9219" max="9221" width="15.85546875" style="98" customWidth="1"/>
    <col min="9222" max="9222" width="17.42578125" style="98" customWidth="1"/>
    <col min="9223" max="9224" width="15.85546875" style="98" customWidth="1"/>
    <col min="9225" max="9225" width="17.42578125" style="98" customWidth="1"/>
    <col min="9226" max="9227" width="15.85546875" style="98" customWidth="1"/>
    <col min="9228" max="9228" width="17.42578125" style="98" customWidth="1"/>
    <col min="9229" max="9230" width="15.85546875" style="98" customWidth="1"/>
    <col min="9231" max="9231" width="17.42578125" style="98" customWidth="1"/>
    <col min="9232" max="9233" width="15.85546875" style="98" customWidth="1"/>
    <col min="9234" max="9234" width="17.42578125" style="98" customWidth="1"/>
    <col min="9235" max="9236" width="15.85546875" style="98" customWidth="1"/>
    <col min="9237" max="9237" width="17.42578125" style="98" customWidth="1"/>
    <col min="9238" max="9239" width="15.85546875" style="98" customWidth="1"/>
    <col min="9240" max="9240" width="17.42578125" style="98" customWidth="1"/>
    <col min="9241" max="9245" width="15.85546875" style="98" customWidth="1"/>
    <col min="9246" max="9246" width="17.42578125" style="98" customWidth="1"/>
    <col min="9247" max="9251" width="15.85546875" style="98" customWidth="1"/>
    <col min="9252" max="9252" width="17.42578125" style="98" customWidth="1"/>
    <col min="9253" max="9257" width="15.85546875" style="98" customWidth="1"/>
    <col min="9258" max="9258" width="17.42578125" style="98" customWidth="1"/>
    <col min="9259" max="9260" width="15.140625" style="98" customWidth="1"/>
    <col min="9261" max="9261" width="17.42578125" style="98" customWidth="1"/>
    <col min="9262" max="9472" width="9.140625" style="98"/>
    <col min="9473" max="9473" width="44.5703125" style="98" bestFit="1" customWidth="1"/>
    <col min="9474" max="9474" width="31.5703125" style="98" bestFit="1" customWidth="1"/>
    <col min="9475" max="9477" width="15.85546875" style="98" customWidth="1"/>
    <col min="9478" max="9478" width="17.42578125" style="98" customWidth="1"/>
    <col min="9479" max="9480" width="15.85546875" style="98" customWidth="1"/>
    <col min="9481" max="9481" width="17.42578125" style="98" customWidth="1"/>
    <col min="9482" max="9483" width="15.85546875" style="98" customWidth="1"/>
    <col min="9484" max="9484" width="17.42578125" style="98" customWidth="1"/>
    <col min="9485" max="9486" width="15.85546875" style="98" customWidth="1"/>
    <col min="9487" max="9487" width="17.42578125" style="98" customWidth="1"/>
    <col min="9488" max="9489" width="15.85546875" style="98" customWidth="1"/>
    <col min="9490" max="9490" width="17.42578125" style="98" customWidth="1"/>
    <col min="9491" max="9492" width="15.85546875" style="98" customWidth="1"/>
    <col min="9493" max="9493" width="17.42578125" style="98" customWidth="1"/>
    <col min="9494" max="9495" width="15.85546875" style="98" customWidth="1"/>
    <col min="9496" max="9496" width="17.42578125" style="98" customWidth="1"/>
    <col min="9497" max="9501" width="15.85546875" style="98" customWidth="1"/>
    <col min="9502" max="9502" width="17.42578125" style="98" customWidth="1"/>
    <col min="9503" max="9507" width="15.85546875" style="98" customWidth="1"/>
    <col min="9508" max="9508" width="17.42578125" style="98" customWidth="1"/>
    <col min="9509" max="9513" width="15.85546875" style="98" customWidth="1"/>
    <col min="9514" max="9514" width="17.42578125" style="98" customWidth="1"/>
    <col min="9515" max="9516" width="15.140625" style="98" customWidth="1"/>
    <col min="9517" max="9517" width="17.42578125" style="98" customWidth="1"/>
    <col min="9518" max="9728" width="9.140625" style="98"/>
    <col min="9729" max="9729" width="44.5703125" style="98" bestFit="1" customWidth="1"/>
    <col min="9730" max="9730" width="31.5703125" style="98" bestFit="1" customWidth="1"/>
    <col min="9731" max="9733" width="15.85546875" style="98" customWidth="1"/>
    <col min="9734" max="9734" width="17.42578125" style="98" customWidth="1"/>
    <col min="9735" max="9736" width="15.85546875" style="98" customWidth="1"/>
    <col min="9737" max="9737" width="17.42578125" style="98" customWidth="1"/>
    <col min="9738" max="9739" width="15.85546875" style="98" customWidth="1"/>
    <col min="9740" max="9740" width="17.42578125" style="98" customWidth="1"/>
    <col min="9741" max="9742" width="15.85546875" style="98" customWidth="1"/>
    <col min="9743" max="9743" width="17.42578125" style="98" customWidth="1"/>
    <col min="9744" max="9745" width="15.85546875" style="98" customWidth="1"/>
    <col min="9746" max="9746" width="17.42578125" style="98" customWidth="1"/>
    <col min="9747" max="9748" width="15.85546875" style="98" customWidth="1"/>
    <col min="9749" max="9749" width="17.42578125" style="98" customWidth="1"/>
    <col min="9750" max="9751" width="15.85546875" style="98" customWidth="1"/>
    <col min="9752" max="9752" width="17.42578125" style="98" customWidth="1"/>
    <col min="9753" max="9757" width="15.85546875" style="98" customWidth="1"/>
    <col min="9758" max="9758" width="17.42578125" style="98" customWidth="1"/>
    <col min="9759" max="9763" width="15.85546875" style="98" customWidth="1"/>
    <col min="9764" max="9764" width="17.42578125" style="98" customWidth="1"/>
    <col min="9765" max="9769" width="15.85546875" style="98" customWidth="1"/>
    <col min="9770" max="9770" width="17.42578125" style="98" customWidth="1"/>
    <col min="9771" max="9772" width="15.140625" style="98" customWidth="1"/>
    <col min="9773" max="9773" width="17.42578125" style="98" customWidth="1"/>
    <col min="9774" max="9984" width="9.140625" style="98"/>
    <col min="9985" max="9985" width="44.5703125" style="98" bestFit="1" customWidth="1"/>
    <col min="9986" max="9986" width="31.5703125" style="98" bestFit="1" customWidth="1"/>
    <col min="9987" max="9989" width="15.85546875" style="98" customWidth="1"/>
    <col min="9990" max="9990" width="17.42578125" style="98" customWidth="1"/>
    <col min="9991" max="9992" width="15.85546875" style="98" customWidth="1"/>
    <col min="9993" max="9993" width="17.42578125" style="98" customWidth="1"/>
    <col min="9994" max="9995" width="15.85546875" style="98" customWidth="1"/>
    <col min="9996" max="9996" width="17.42578125" style="98" customWidth="1"/>
    <col min="9997" max="9998" width="15.85546875" style="98" customWidth="1"/>
    <col min="9999" max="9999" width="17.42578125" style="98" customWidth="1"/>
    <col min="10000" max="10001" width="15.85546875" style="98" customWidth="1"/>
    <col min="10002" max="10002" width="17.42578125" style="98" customWidth="1"/>
    <col min="10003" max="10004" width="15.85546875" style="98" customWidth="1"/>
    <col min="10005" max="10005" width="17.42578125" style="98" customWidth="1"/>
    <col min="10006" max="10007" width="15.85546875" style="98" customWidth="1"/>
    <col min="10008" max="10008" width="17.42578125" style="98" customWidth="1"/>
    <col min="10009" max="10013" width="15.85546875" style="98" customWidth="1"/>
    <col min="10014" max="10014" width="17.42578125" style="98" customWidth="1"/>
    <col min="10015" max="10019" width="15.85546875" style="98" customWidth="1"/>
    <col min="10020" max="10020" width="17.42578125" style="98" customWidth="1"/>
    <col min="10021" max="10025" width="15.85546875" style="98" customWidth="1"/>
    <col min="10026" max="10026" width="17.42578125" style="98" customWidth="1"/>
    <col min="10027" max="10028" width="15.140625" style="98" customWidth="1"/>
    <col min="10029" max="10029" width="17.42578125" style="98" customWidth="1"/>
    <col min="10030" max="10240" width="9.140625" style="98"/>
    <col min="10241" max="10241" width="44.5703125" style="98" bestFit="1" customWidth="1"/>
    <col min="10242" max="10242" width="31.5703125" style="98" bestFit="1" customWidth="1"/>
    <col min="10243" max="10245" width="15.85546875" style="98" customWidth="1"/>
    <col min="10246" max="10246" width="17.42578125" style="98" customWidth="1"/>
    <col min="10247" max="10248" width="15.85546875" style="98" customWidth="1"/>
    <col min="10249" max="10249" width="17.42578125" style="98" customWidth="1"/>
    <col min="10250" max="10251" width="15.85546875" style="98" customWidth="1"/>
    <col min="10252" max="10252" width="17.42578125" style="98" customWidth="1"/>
    <col min="10253" max="10254" width="15.85546875" style="98" customWidth="1"/>
    <col min="10255" max="10255" width="17.42578125" style="98" customWidth="1"/>
    <col min="10256" max="10257" width="15.85546875" style="98" customWidth="1"/>
    <col min="10258" max="10258" width="17.42578125" style="98" customWidth="1"/>
    <col min="10259" max="10260" width="15.85546875" style="98" customWidth="1"/>
    <col min="10261" max="10261" width="17.42578125" style="98" customWidth="1"/>
    <col min="10262" max="10263" width="15.85546875" style="98" customWidth="1"/>
    <col min="10264" max="10264" width="17.42578125" style="98" customWidth="1"/>
    <col min="10265" max="10269" width="15.85546875" style="98" customWidth="1"/>
    <col min="10270" max="10270" width="17.42578125" style="98" customWidth="1"/>
    <col min="10271" max="10275" width="15.85546875" style="98" customWidth="1"/>
    <col min="10276" max="10276" width="17.42578125" style="98" customWidth="1"/>
    <col min="10277" max="10281" width="15.85546875" style="98" customWidth="1"/>
    <col min="10282" max="10282" width="17.42578125" style="98" customWidth="1"/>
    <col min="10283" max="10284" width="15.140625" style="98" customWidth="1"/>
    <col min="10285" max="10285" width="17.42578125" style="98" customWidth="1"/>
    <col min="10286" max="10496" width="9.140625" style="98"/>
    <col min="10497" max="10497" width="44.5703125" style="98" bestFit="1" customWidth="1"/>
    <col min="10498" max="10498" width="31.5703125" style="98" bestFit="1" customWidth="1"/>
    <col min="10499" max="10501" width="15.85546875" style="98" customWidth="1"/>
    <col min="10502" max="10502" width="17.42578125" style="98" customWidth="1"/>
    <col min="10503" max="10504" width="15.85546875" style="98" customWidth="1"/>
    <col min="10505" max="10505" width="17.42578125" style="98" customWidth="1"/>
    <col min="10506" max="10507" width="15.85546875" style="98" customWidth="1"/>
    <col min="10508" max="10508" width="17.42578125" style="98" customWidth="1"/>
    <col min="10509" max="10510" width="15.85546875" style="98" customWidth="1"/>
    <col min="10511" max="10511" width="17.42578125" style="98" customWidth="1"/>
    <col min="10512" max="10513" width="15.85546875" style="98" customWidth="1"/>
    <col min="10514" max="10514" width="17.42578125" style="98" customWidth="1"/>
    <col min="10515" max="10516" width="15.85546875" style="98" customWidth="1"/>
    <col min="10517" max="10517" width="17.42578125" style="98" customWidth="1"/>
    <col min="10518" max="10519" width="15.85546875" style="98" customWidth="1"/>
    <col min="10520" max="10520" width="17.42578125" style="98" customWidth="1"/>
    <col min="10521" max="10525" width="15.85546875" style="98" customWidth="1"/>
    <col min="10526" max="10526" width="17.42578125" style="98" customWidth="1"/>
    <col min="10527" max="10531" width="15.85546875" style="98" customWidth="1"/>
    <col min="10532" max="10532" width="17.42578125" style="98" customWidth="1"/>
    <col min="10533" max="10537" width="15.85546875" style="98" customWidth="1"/>
    <col min="10538" max="10538" width="17.42578125" style="98" customWidth="1"/>
    <col min="10539" max="10540" width="15.140625" style="98" customWidth="1"/>
    <col min="10541" max="10541" width="17.42578125" style="98" customWidth="1"/>
    <col min="10542" max="10752" width="9.140625" style="98"/>
    <col min="10753" max="10753" width="44.5703125" style="98" bestFit="1" customWidth="1"/>
    <col min="10754" max="10754" width="31.5703125" style="98" bestFit="1" customWidth="1"/>
    <col min="10755" max="10757" width="15.85546875" style="98" customWidth="1"/>
    <col min="10758" max="10758" width="17.42578125" style="98" customWidth="1"/>
    <col min="10759" max="10760" width="15.85546875" style="98" customWidth="1"/>
    <col min="10761" max="10761" width="17.42578125" style="98" customWidth="1"/>
    <col min="10762" max="10763" width="15.85546875" style="98" customWidth="1"/>
    <col min="10764" max="10764" width="17.42578125" style="98" customWidth="1"/>
    <col min="10765" max="10766" width="15.85546875" style="98" customWidth="1"/>
    <col min="10767" max="10767" width="17.42578125" style="98" customWidth="1"/>
    <col min="10768" max="10769" width="15.85546875" style="98" customWidth="1"/>
    <col min="10770" max="10770" width="17.42578125" style="98" customWidth="1"/>
    <col min="10771" max="10772" width="15.85546875" style="98" customWidth="1"/>
    <col min="10773" max="10773" width="17.42578125" style="98" customWidth="1"/>
    <col min="10774" max="10775" width="15.85546875" style="98" customWidth="1"/>
    <col min="10776" max="10776" width="17.42578125" style="98" customWidth="1"/>
    <col min="10777" max="10781" width="15.85546875" style="98" customWidth="1"/>
    <col min="10782" max="10782" width="17.42578125" style="98" customWidth="1"/>
    <col min="10783" max="10787" width="15.85546875" style="98" customWidth="1"/>
    <col min="10788" max="10788" width="17.42578125" style="98" customWidth="1"/>
    <col min="10789" max="10793" width="15.85546875" style="98" customWidth="1"/>
    <col min="10794" max="10794" width="17.42578125" style="98" customWidth="1"/>
    <col min="10795" max="10796" width="15.140625" style="98" customWidth="1"/>
    <col min="10797" max="10797" width="17.42578125" style="98" customWidth="1"/>
    <col min="10798" max="11008" width="9.140625" style="98"/>
    <col min="11009" max="11009" width="44.5703125" style="98" bestFit="1" customWidth="1"/>
    <col min="11010" max="11010" width="31.5703125" style="98" bestFit="1" customWidth="1"/>
    <col min="11011" max="11013" width="15.85546875" style="98" customWidth="1"/>
    <col min="11014" max="11014" width="17.42578125" style="98" customWidth="1"/>
    <col min="11015" max="11016" width="15.85546875" style="98" customWidth="1"/>
    <col min="11017" max="11017" width="17.42578125" style="98" customWidth="1"/>
    <col min="11018" max="11019" width="15.85546875" style="98" customWidth="1"/>
    <col min="11020" max="11020" width="17.42578125" style="98" customWidth="1"/>
    <col min="11021" max="11022" width="15.85546875" style="98" customWidth="1"/>
    <col min="11023" max="11023" width="17.42578125" style="98" customWidth="1"/>
    <col min="11024" max="11025" width="15.85546875" style="98" customWidth="1"/>
    <col min="11026" max="11026" width="17.42578125" style="98" customWidth="1"/>
    <col min="11027" max="11028" width="15.85546875" style="98" customWidth="1"/>
    <col min="11029" max="11029" width="17.42578125" style="98" customWidth="1"/>
    <col min="11030" max="11031" width="15.85546875" style="98" customWidth="1"/>
    <col min="11032" max="11032" width="17.42578125" style="98" customWidth="1"/>
    <col min="11033" max="11037" width="15.85546875" style="98" customWidth="1"/>
    <col min="11038" max="11038" width="17.42578125" style="98" customWidth="1"/>
    <col min="11039" max="11043" width="15.85546875" style="98" customWidth="1"/>
    <col min="11044" max="11044" width="17.42578125" style="98" customWidth="1"/>
    <col min="11045" max="11049" width="15.85546875" style="98" customWidth="1"/>
    <col min="11050" max="11050" width="17.42578125" style="98" customWidth="1"/>
    <col min="11051" max="11052" width="15.140625" style="98" customWidth="1"/>
    <col min="11053" max="11053" width="17.42578125" style="98" customWidth="1"/>
    <col min="11054" max="11264" width="9.140625" style="98"/>
    <col min="11265" max="11265" width="44.5703125" style="98" bestFit="1" customWidth="1"/>
    <col min="11266" max="11266" width="31.5703125" style="98" bestFit="1" customWidth="1"/>
    <col min="11267" max="11269" width="15.85546875" style="98" customWidth="1"/>
    <col min="11270" max="11270" width="17.42578125" style="98" customWidth="1"/>
    <col min="11271" max="11272" width="15.85546875" style="98" customWidth="1"/>
    <col min="11273" max="11273" width="17.42578125" style="98" customWidth="1"/>
    <col min="11274" max="11275" width="15.85546875" style="98" customWidth="1"/>
    <col min="11276" max="11276" width="17.42578125" style="98" customWidth="1"/>
    <col min="11277" max="11278" width="15.85546875" style="98" customWidth="1"/>
    <col min="11279" max="11279" width="17.42578125" style="98" customWidth="1"/>
    <col min="11280" max="11281" width="15.85546875" style="98" customWidth="1"/>
    <col min="11282" max="11282" width="17.42578125" style="98" customWidth="1"/>
    <col min="11283" max="11284" width="15.85546875" style="98" customWidth="1"/>
    <col min="11285" max="11285" width="17.42578125" style="98" customWidth="1"/>
    <col min="11286" max="11287" width="15.85546875" style="98" customWidth="1"/>
    <col min="11288" max="11288" width="17.42578125" style="98" customWidth="1"/>
    <col min="11289" max="11293" width="15.85546875" style="98" customWidth="1"/>
    <col min="11294" max="11294" width="17.42578125" style="98" customWidth="1"/>
    <col min="11295" max="11299" width="15.85546875" style="98" customWidth="1"/>
    <col min="11300" max="11300" width="17.42578125" style="98" customWidth="1"/>
    <col min="11301" max="11305" width="15.85546875" style="98" customWidth="1"/>
    <col min="11306" max="11306" width="17.42578125" style="98" customWidth="1"/>
    <col min="11307" max="11308" width="15.140625" style="98" customWidth="1"/>
    <col min="11309" max="11309" width="17.42578125" style="98" customWidth="1"/>
    <col min="11310" max="11520" width="9.140625" style="98"/>
    <col min="11521" max="11521" width="44.5703125" style="98" bestFit="1" customWidth="1"/>
    <col min="11522" max="11522" width="31.5703125" style="98" bestFit="1" customWidth="1"/>
    <col min="11523" max="11525" width="15.85546875" style="98" customWidth="1"/>
    <col min="11526" max="11526" width="17.42578125" style="98" customWidth="1"/>
    <col min="11527" max="11528" width="15.85546875" style="98" customWidth="1"/>
    <col min="11529" max="11529" width="17.42578125" style="98" customWidth="1"/>
    <col min="11530" max="11531" width="15.85546875" style="98" customWidth="1"/>
    <col min="11532" max="11532" width="17.42578125" style="98" customWidth="1"/>
    <col min="11533" max="11534" width="15.85546875" style="98" customWidth="1"/>
    <col min="11535" max="11535" width="17.42578125" style="98" customWidth="1"/>
    <col min="11536" max="11537" width="15.85546875" style="98" customWidth="1"/>
    <col min="11538" max="11538" width="17.42578125" style="98" customWidth="1"/>
    <col min="11539" max="11540" width="15.85546875" style="98" customWidth="1"/>
    <col min="11541" max="11541" width="17.42578125" style="98" customWidth="1"/>
    <col min="11542" max="11543" width="15.85546875" style="98" customWidth="1"/>
    <col min="11544" max="11544" width="17.42578125" style="98" customWidth="1"/>
    <col min="11545" max="11549" width="15.85546875" style="98" customWidth="1"/>
    <col min="11550" max="11550" width="17.42578125" style="98" customWidth="1"/>
    <col min="11551" max="11555" width="15.85546875" style="98" customWidth="1"/>
    <col min="11556" max="11556" width="17.42578125" style="98" customWidth="1"/>
    <col min="11557" max="11561" width="15.85546875" style="98" customWidth="1"/>
    <col min="11562" max="11562" width="17.42578125" style="98" customWidth="1"/>
    <col min="11563" max="11564" width="15.140625" style="98" customWidth="1"/>
    <col min="11565" max="11565" width="17.42578125" style="98" customWidth="1"/>
    <col min="11566" max="11776" width="9.140625" style="98"/>
    <col min="11777" max="11777" width="44.5703125" style="98" bestFit="1" customWidth="1"/>
    <col min="11778" max="11778" width="31.5703125" style="98" bestFit="1" customWidth="1"/>
    <col min="11779" max="11781" width="15.85546875" style="98" customWidth="1"/>
    <col min="11782" max="11782" width="17.42578125" style="98" customWidth="1"/>
    <col min="11783" max="11784" width="15.85546875" style="98" customWidth="1"/>
    <col min="11785" max="11785" width="17.42578125" style="98" customWidth="1"/>
    <col min="11786" max="11787" width="15.85546875" style="98" customWidth="1"/>
    <col min="11788" max="11788" width="17.42578125" style="98" customWidth="1"/>
    <col min="11789" max="11790" width="15.85546875" style="98" customWidth="1"/>
    <col min="11791" max="11791" width="17.42578125" style="98" customWidth="1"/>
    <col min="11792" max="11793" width="15.85546875" style="98" customWidth="1"/>
    <col min="11794" max="11794" width="17.42578125" style="98" customWidth="1"/>
    <col min="11795" max="11796" width="15.85546875" style="98" customWidth="1"/>
    <col min="11797" max="11797" width="17.42578125" style="98" customWidth="1"/>
    <col min="11798" max="11799" width="15.85546875" style="98" customWidth="1"/>
    <col min="11800" max="11800" width="17.42578125" style="98" customWidth="1"/>
    <col min="11801" max="11805" width="15.85546875" style="98" customWidth="1"/>
    <col min="11806" max="11806" width="17.42578125" style="98" customWidth="1"/>
    <col min="11807" max="11811" width="15.85546875" style="98" customWidth="1"/>
    <col min="11812" max="11812" width="17.42578125" style="98" customWidth="1"/>
    <col min="11813" max="11817" width="15.85546875" style="98" customWidth="1"/>
    <col min="11818" max="11818" width="17.42578125" style="98" customWidth="1"/>
    <col min="11819" max="11820" width="15.140625" style="98" customWidth="1"/>
    <col min="11821" max="11821" width="17.42578125" style="98" customWidth="1"/>
    <col min="11822" max="12032" width="9.140625" style="98"/>
    <col min="12033" max="12033" width="44.5703125" style="98" bestFit="1" customWidth="1"/>
    <col min="12034" max="12034" width="31.5703125" style="98" bestFit="1" customWidth="1"/>
    <col min="12035" max="12037" width="15.85546875" style="98" customWidth="1"/>
    <col min="12038" max="12038" width="17.42578125" style="98" customWidth="1"/>
    <col min="12039" max="12040" width="15.85546875" style="98" customWidth="1"/>
    <col min="12041" max="12041" width="17.42578125" style="98" customWidth="1"/>
    <col min="12042" max="12043" width="15.85546875" style="98" customWidth="1"/>
    <col min="12044" max="12044" width="17.42578125" style="98" customWidth="1"/>
    <col min="12045" max="12046" width="15.85546875" style="98" customWidth="1"/>
    <col min="12047" max="12047" width="17.42578125" style="98" customWidth="1"/>
    <col min="12048" max="12049" width="15.85546875" style="98" customWidth="1"/>
    <col min="12050" max="12050" width="17.42578125" style="98" customWidth="1"/>
    <col min="12051" max="12052" width="15.85546875" style="98" customWidth="1"/>
    <col min="12053" max="12053" width="17.42578125" style="98" customWidth="1"/>
    <col min="12054" max="12055" width="15.85546875" style="98" customWidth="1"/>
    <col min="12056" max="12056" width="17.42578125" style="98" customWidth="1"/>
    <col min="12057" max="12061" width="15.85546875" style="98" customWidth="1"/>
    <col min="12062" max="12062" width="17.42578125" style="98" customWidth="1"/>
    <col min="12063" max="12067" width="15.85546875" style="98" customWidth="1"/>
    <col min="12068" max="12068" width="17.42578125" style="98" customWidth="1"/>
    <col min="12069" max="12073" width="15.85546875" style="98" customWidth="1"/>
    <col min="12074" max="12074" width="17.42578125" style="98" customWidth="1"/>
    <col min="12075" max="12076" width="15.140625" style="98" customWidth="1"/>
    <col min="12077" max="12077" width="17.42578125" style="98" customWidth="1"/>
    <col min="12078" max="12288" width="9.140625" style="98"/>
    <col min="12289" max="12289" width="44.5703125" style="98" bestFit="1" customWidth="1"/>
    <col min="12290" max="12290" width="31.5703125" style="98" bestFit="1" customWidth="1"/>
    <col min="12291" max="12293" width="15.85546875" style="98" customWidth="1"/>
    <col min="12294" max="12294" width="17.42578125" style="98" customWidth="1"/>
    <col min="12295" max="12296" width="15.85546875" style="98" customWidth="1"/>
    <col min="12297" max="12297" width="17.42578125" style="98" customWidth="1"/>
    <col min="12298" max="12299" width="15.85546875" style="98" customWidth="1"/>
    <col min="12300" max="12300" width="17.42578125" style="98" customWidth="1"/>
    <col min="12301" max="12302" width="15.85546875" style="98" customWidth="1"/>
    <col min="12303" max="12303" width="17.42578125" style="98" customWidth="1"/>
    <col min="12304" max="12305" width="15.85546875" style="98" customWidth="1"/>
    <col min="12306" max="12306" width="17.42578125" style="98" customWidth="1"/>
    <col min="12307" max="12308" width="15.85546875" style="98" customWidth="1"/>
    <col min="12309" max="12309" width="17.42578125" style="98" customWidth="1"/>
    <col min="12310" max="12311" width="15.85546875" style="98" customWidth="1"/>
    <col min="12312" max="12312" width="17.42578125" style="98" customWidth="1"/>
    <col min="12313" max="12317" width="15.85546875" style="98" customWidth="1"/>
    <col min="12318" max="12318" width="17.42578125" style="98" customWidth="1"/>
    <col min="12319" max="12323" width="15.85546875" style="98" customWidth="1"/>
    <col min="12324" max="12324" width="17.42578125" style="98" customWidth="1"/>
    <col min="12325" max="12329" width="15.85546875" style="98" customWidth="1"/>
    <col min="12330" max="12330" width="17.42578125" style="98" customWidth="1"/>
    <col min="12331" max="12332" width="15.140625" style="98" customWidth="1"/>
    <col min="12333" max="12333" width="17.42578125" style="98" customWidth="1"/>
    <col min="12334" max="12544" width="9.140625" style="98"/>
    <col min="12545" max="12545" width="44.5703125" style="98" bestFit="1" customWidth="1"/>
    <col min="12546" max="12546" width="31.5703125" style="98" bestFit="1" customWidth="1"/>
    <col min="12547" max="12549" width="15.85546875" style="98" customWidth="1"/>
    <col min="12550" max="12550" width="17.42578125" style="98" customWidth="1"/>
    <col min="12551" max="12552" width="15.85546875" style="98" customWidth="1"/>
    <col min="12553" max="12553" width="17.42578125" style="98" customWidth="1"/>
    <col min="12554" max="12555" width="15.85546875" style="98" customWidth="1"/>
    <col min="12556" max="12556" width="17.42578125" style="98" customWidth="1"/>
    <col min="12557" max="12558" width="15.85546875" style="98" customWidth="1"/>
    <col min="12559" max="12559" width="17.42578125" style="98" customWidth="1"/>
    <col min="12560" max="12561" width="15.85546875" style="98" customWidth="1"/>
    <col min="12562" max="12562" width="17.42578125" style="98" customWidth="1"/>
    <col min="12563" max="12564" width="15.85546875" style="98" customWidth="1"/>
    <col min="12565" max="12565" width="17.42578125" style="98" customWidth="1"/>
    <col min="12566" max="12567" width="15.85546875" style="98" customWidth="1"/>
    <col min="12568" max="12568" width="17.42578125" style="98" customWidth="1"/>
    <col min="12569" max="12573" width="15.85546875" style="98" customWidth="1"/>
    <col min="12574" max="12574" width="17.42578125" style="98" customWidth="1"/>
    <col min="12575" max="12579" width="15.85546875" style="98" customWidth="1"/>
    <col min="12580" max="12580" width="17.42578125" style="98" customWidth="1"/>
    <col min="12581" max="12585" width="15.85546875" style="98" customWidth="1"/>
    <col min="12586" max="12586" width="17.42578125" style="98" customWidth="1"/>
    <col min="12587" max="12588" width="15.140625" style="98" customWidth="1"/>
    <col min="12589" max="12589" width="17.42578125" style="98" customWidth="1"/>
    <col min="12590" max="12800" width="9.140625" style="98"/>
    <col min="12801" max="12801" width="44.5703125" style="98" bestFit="1" customWidth="1"/>
    <col min="12802" max="12802" width="31.5703125" style="98" bestFit="1" customWidth="1"/>
    <col min="12803" max="12805" width="15.85546875" style="98" customWidth="1"/>
    <col min="12806" max="12806" width="17.42578125" style="98" customWidth="1"/>
    <col min="12807" max="12808" width="15.85546875" style="98" customWidth="1"/>
    <col min="12809" max="12809" width="17.42578125" style="98" customWidth="1"/>
    <col min="12810" max="12811" width="15.85546875" style="98" customWidth="1"/>
    <col min="12812" max="12812" width="17.42578125" style="98" customWidth="1"/>
    <col min="12813" max="12814" width="15.85546875" style="98" customWidth="1"/>
    <col min="12815" max="12815" width="17.42578125" style="98" customWidth="1"/>
    <col min="12816" max="12817" width="15.85546875" style="98" customWidth="1"/>
    <col min="12818" max="12818" width="17.42578125" style="98" customWidth="1"/>
    <col min="12819" max="12820" width="15.85546875" style="98" customWidth="1"/>
    <col min="12821" max="12821" width="17.42578125" style="98" customWidth="1"/>
    <col min="12822" max="12823" width="15.85546875" style="98" customWidth="1"/>
    <col min="12824" max="12824" width="17.42578125" style="98" customWidth="1"/>
    <col min="12825" max="12829" width="15.85546875" style="98" customWidth="1"/>
    <col min="12830" max="12830" width="17.42578125" style="98" customWidth="1"/>
    <col min="12831" max="12835" width="15.85546875" style="98" customWidth="1"/>
    <col min="12836" max="12836" width="17.42578125" style="98" customWidth="1"/>
    <col min="12837" max="12841" width="15.85546875" style="98" customWidth="1"/>
    <col min="12842" max="12842" width="17.42578125" style="98" customWidth="1"/>
    <col min="12843" max="12844" width="15.140625" style="98" customWidth="1"/>
    <col min="12845" max="12845" width="17.42578125" style="98" customWidth="1"/>
    <col min="12846" max="13056" width="9.140625" style="98"/>
    <col min="13057" max="13057" width="44.5703125" style="98" bestFit="1" customWidth="1"/>
    <col min="13058" max="13058" width="31.5703125" style="98" bestFit="1" customWidth="1"/>
    <col min="13059" max="13061" width="15.85546875" style="98" customWidth="1"/>
    <col min="13062" max="13062" width="17.42578125" style="98" customWidth="1"/>
    <col min="13063" max="13064" width="15.85546875" style="98" customWidth="1"/>
    <col min="13065" max="13065" width="17.42578125" style="98" customWidth="1"/>
    <col min="13066" max="13067" width="15.85546875" style="98" customWidth="1"/>
    <col min="13068" max="13068" width="17.42578125" style="98" customWidth="1"/>
    <col min="13069" max="13070" width="15.85546875" style="98" customWidth="1"/>
    <col min="13071" max="13071" width="17.42578125" style="98" customWidth="1"/>
    <col min="13072" max="13073" width="15.85546875" style="98" customWidth="1"/>
    <col min="13074" max="13074" width="17.42578125" style="98" customWidth="1"/>
    <col min="13075" max="13076" width="15.85546875" style="98" customWidth="1"/>
    <col min="13077" max="13077" width="17.42578125" style="98" customWidth="1"/>
    <col min="13078" max="13079" width="15.85546875" style="98" customWidth="1"/>
    <col min="13080" max="13080" width="17.42578125" style="98" customWidth="1"/>
    <col min="13081" max="13085" width="15.85546875" style="98" customWidth="1"/>
    <col min="13086" max="13086" width="17.42578125" style="98" customWidth="1"/>
    <col min="13087" max="13091" width="15.85546875" style="98" customWidth="1"/>
    <col min="13092" max="13092" width="17.42578125" style="98" customWidth="1"/>
    <col min="13093" max="13097" width="15.85546875" style="98" customWidth="1"/>
    <col min="13098" max="13098" width="17.42578125" style="98" customWidth="1"/>
    <col min="13099" max="13100" width="15.140625" style="98" customWidth="1"/>
    <col min="13101" max="13101" width="17.42578125" style="98" customWidth="1"/>
    <col min="13102" max="13312" width="9.140625" style="98"/>
    <col min="13313" max="13313" width="44.5703125" style="98" bestFit="1" customWidth="1"/>
    <col min="13314" max="13314" width="31.5703125" style="98" bestFit="1" customWidth="1"/>
    <col min="13315" max="13317" width="15.85546875" style="98" customWidth="1"/>
    <col min="13318" max="13318" width="17.42578125" style="98" customWidth="1"/>
    <col min="13319" max="13320" width="15.85546875" style="98" customWidth="1"/>
    <col min="13321" max="13321" width="17.42578125" style="98" customWidth="1"/>
    <col min="13322" max="13323" width="15.85546875" style="98" customWidth="1"/>
    <col min="13324" max="13324" width="17.42578125" style="98" customWidth="1"/>
    <col min="13325" max="13326" width="15.85546875" style="98" customWidth="1"/>
    <col min="13327" max="13327" width="17.42578125" style="98" customWidth="1"/>
    <col min="13328" max="13329" width="15.85546875" style="98" customWidth="1"/>
    <col min="13330" max="13330" width="17.42578125" style="98" customWidth="1"/>
    <col min="13331" max="13332" width="15.85546875" style="98" customWidth="1"/>
    <col min="13333" max="13333" width="17.42578125" style="98" customWidth="1"/>
    <col min="13334" max="13335" width="15.85546875" style="98" customWidth="1"/>
    <col min="13336" max="13336" width="17.42578125" style="98" customWidth="1"/>
    <col min="13337" max="13341" width="15.85546875" style="98" customWidth="1"/>
    <col min="13342" max="13342" width="17.42578125" style="98" customWidth="1"/>
    <col min="13343" max="13347" width="15.85546875" style="98" customWidth="1"/>
    <col min="13348" max="13348" width="17.42578125" style="98" customWidth="1"/>
    <col min="13349" max="13353" width="15.85546875" style="98" customWidth="1"/>
    <col min="13354" max="13354" width="17.42578125" style="98" customWidth="1"/>
    <col min="13355" max="13356" width="15.140625" style="98" customWidth="1"/>
    <col min="13357" max="13357" width="17.42578125" style="98" customWidth="1"/>
    <col min="13358" max="13568" width="9.140625" style="98"/>
    <col min="13569" max="13569" width="44.5703125" style="98" bestFit="1" customWidth="1"/>
    <col min="13570" max="13570" width="31.5703125" style="98" bestFit="1" customWidth="1"/>
    <col min="13571" max="13573" width="15.85546875" style="98" customWidth="1"/>
    <col min="13574" max="13574" width="17.42578125" style="98" customWidth="1"/>
    <col min="13575" max="13576" width="15.85546875" style="98" customWidth="1"/>
    <col min="13577" max="13577" width="17.42578125" style="98" customWidth="1"/>
    <col min="13578" max="13579" width="15.85546875" style="98" customWidth="1"/>
    <col min="13580" max="13580" width="17.42578125" style="98" customWidth="1"/>
    <col min="13581" max="13582" width="15.85546875" style="98" customWidth="1"/>
    <col min="13583" max="13583" width="17.42578125" style="98" customWidth="1"/>
    <col min="13584" max="13585" width="15.85546875" style="98" customWidth="1"/>
    <col min="13586" max="13586" width="17.42578125" style="98" customWidth="1"/>
    <col min="13587" max="13588" width="15.85546875" style="98" customWidth="1"/>
    <col min="13589" max="13589" width="17.42578125" style="98" customWidth="1"/>
    <col min="13590" max="13591" width="15.85546875" style="98" customWidth="1"/>
    <col min="13592" max="13592" width="17.42578125" style="98" customWidth="1"/>
    <col min="13593" max="13597" width="15.85546875" style="98" customWidth="1"/>
    <col min="13598" max="13598" width="17.42578125" style="98" customWidth="1"/>
    <col min="13599" max="13603" width="15.85546875" style="98" customWidth="1"/>
    <col min="13604" max="13604" width="17.42578125" style="98" customWidth="1"/>
    <col min="13605" max="13609" width="15.85546875" style="98" customWidth="1"/>
    <col min="13610" max="13610" width="17.42578125" style="98" customWidth="1"/>
    <col min="13611" max="13612" width="15.140625" style="98" customWidth="1"/>
    <col min="13613" max="13613" width="17.42578125" style="98" customWidth="1"/>
    <col min="13614" max="13824" width="9.140625" style="98"/>
    <col min="13825" max="13825" width="44.5703125" style="98" bestFit="1" customWidth="1"/>
    <col min="13826" max="13826" width="31.5703125" style="98" bestFit="1" customWidth="1"/>
    <col min="13827" max="13829" width="15.85546875" style="98" customWidth="1"/>
    <col min="13830" max="13830" width="17.42578125" style="98" customWidth="1"/>
    <col min="13831" max="13832" width="15.85546875" style="98" customWidth="1"/>
    <col min="13833" max="13833" width="17.42578125" style="98" customWidth="1"/>
    <col min="13834" max="13835" width="15.85546875" style="98" customWidth="1"/>
    <col min="13836" max="13836" width="17.42578125" style="98" customWidth="1"/>
    <col min="13837" max="13838" width="15.85546875" style="98" customWidth="1"/>
    <col min="13839" max="13839" width="17.42578125" style="98" customWidth="1"/>
    <col min="13840" max="13841" width="15.85546875" style="98" customWidth="1"/>
    <col min="13842" max="13842" width="17.42578125" style="98" customWidth="1"/>
    <col min="13843" max="13844" width="15.85546875" style="98" customWidth="1"/>
    <col min="13845" max="13845" width="17.42578125" style="98" customWidth="1"/>
    <col min="13846" max="13847" width="15.85546875" style="98" customWidth="1"/>
    <col min="13848" max="13848" width="17.42578125" style="98" customWidth="1"/>
    <col min="13849" max="13853" width="15.85546875" style="98" customWidth="1"/>
    <col min="13854" max="13854" width="17.42578125" style="98" customWidth="1"/>
    <col min="13855" max="13859" width="15.85546875" style="98" customWidth="1"/>
    <col min="13860" max="13860" width="17.42578125" style="98" customWidth="1"/>
    <col min="13861" max="13865" width="15.85546875" style="98" customWidth="1"/>
    <col min="13866" max="13866" width="17.42578125" style="98" customWidth="1"/>
    <col min="13867" max="13868" width="15.140625" style="98" customWidth="1"/>
    <col min="13869" max="13869" width="17.42578125" style="98" customWidth="1"/>
    <col min="13870" max="14080" width="9.140625" style="98"/>
    <col min="14081" max="14081" width="44.5703125" style="98" bestFit="1" customWidth="1"/>
    <col min="14082" max="14082" width="31.5703125" style="98" bestFit="1" customWidth="1"/>
    <col min="14083" max="14085" width="15.85546875" style="98" customWidth="1"/>
    <col min="14086" max="14086" width="17.42578125" style="98" customWidth="1"/>
    <col min="14087" max="14088" width="15.85546875" style="98" customWidth="1"/>
    <col min="14089" max="14089" width="17.42578125" style="98" customWidth="1"/>
    <col min="14090" max="14091" width="15.85546875" style="98" customWidth="1"/>
    <col min="14092" max="14092" width="17.42578125" style="98" customWidth="1"/>
    <col min="14093" max="14094" width="15.85546875" style="98" customWidth="1"/>
    <col min="14095" max="14095" width="17.42578125" style="98" customWidth="1"/>
    <col min="14096" max="14097" width="15.85546875" style="98" customWidth="1"/>
    <col min="14098" max="14098" width="17.42578125" style="98" customWidth="1"/>
    <col min="14099" max="14100" width="15.85546875" style="98" customWidth="1"/>
    <col min="14101" max="14101" width="17.42578125" style="98" customWidth="1"/>
    <col min="14102" max="14103" width="15.85546875" style="98" customWidth="1"/>
    <col min="14104" max="14104" width="17.42578125" style="98" customWidth="1"/>
    <col min="14105" max="14109" width="15.85546875" style="98" customWidth="1"/>
    <col min="14110" max="14110" width="17.42578125" style="98" customWidth="1"/>
    <col min="14111" max="14115" width="15.85546875" style="98" customWidth="1"/>
    <col min="14116" max="14116" width="17.42578125" style="98" customWidth="1"/>
    <col min="14117" max="14121" width="15.85546875" style="98" customWidth="1"/>
    <col min="14122" max="14122" width="17.42578125" style="98" customWidth="1"/>
    <col min="14123" max="14124" width="15.140625" style="98" customWidth="1"/>
    <col min="14125" max="14125" width="17.42578125" style="98" customWidth="1"/>
    <col min="14126" max="14336" width="9.140625" style="98"/>
    <col min="14337" max="14337" width="44.5703125" style="98" bestFit="1" customWidth="1"/>
    <col min="14338" max="14338" width="31.5703125" style="98" bestFit="1" customWidth="1"/>
    <col min="14339" max="14341" width="15.85546875" style="98" customWidth="1"/>
    <col min="14342" max="14342" width="17.42578125" style="98" customWidth="1"/>
    <col min="14343" max="14344" width="15.85546875" style="98" customWidth="1"/>
    <col min="14345" max="14345" width="17.42578125" style="98" customWidth="1"/>
    <col min="14346" max="14347" width="15.85546875" style="98" customWidth="1"/>
    <col min="14348" max="14348" width="17.42578125" style="98" customWidth="1"/>
    <col min="14349" max="14350" width="15.85546875" style="98" customWidth="1"/>
    <col min="14351" max="14351" width="17.42578125" style="98" customWidth="1"/>
    <col min="14352" max="14353" width="15.85546875" style="98" customWidth="1"/>
    <col min="14354" max="14354" width="17.42578125" style="98" customWidth="1"/>
    <col min="14355" max="14356" width="15.85546875" style="98" customWidth="1"/>
    <col min="14357" max="14357" width="17.42578125" style="98" customWidth="1"/>
    <col min="14358" max="14359" width="15.85546875" style="98" customWidth="1"/>
    <col min="14360" max="14360" width="17.42578125" style="98" customWidth="1"/>
    <col min="14361" max="14365" width="15.85546875" style="98" customWidth="1"/>
    <col min="14366" max="14366" width="17.42578125" style="98" customWidth="1"/>
    <col min="14367" max="14371" width="15.85546875" style="98" customWidth="1"/>
    <col min="14372" max="14372" width="17.42578125" style="98" customWidth="1"/>
    <col min="14373" max="14377" width="15.85546875" style="98" customWidth="1"/>
    <col min="14378" max="14378" width="17.42578125" style="98" customWidth="1"/>
    <col min="14379" max="14380" width="15.140625" style="98" customWidth="1"/>
    <col min="14381" max="14381" width="17.42578125" style="98" customWidth="1"/>
    <col min="14382" max="14592" width="9.140625" style="98"/>
    <col min="14593" max="14593" width="44.5703125" style="98" bestFit="1" customWidth="1"/>
    <col min="14594" max="14594" width="31.5703125" style="98" bestFit="1" customWidth="1"/>
    <col min="14595" max="14597" width="15.85546875" style="98" customWidth="1"/>
    <col min="14598" max="14598" width="17.42578125" style="98" customWidth="1"/>
    <col min="14599" max="14600" width="15.85546875" style="98" customWidth="1"/>
    <col min="14601" max="14601" width="17.42578125" style="98" customWidth="1"/>
    <col min="14602" max="14603" width="15.85546875" style="98" customWidth="1"/>
    <col min="14604" max="14604" width="17.42578125" style="98" customWidth="1"/>
    <col min="14605" max="14606" width="15.85546875" style="98" customWidth="1"/>
    <col min="14607" max="14607" width="17.42578125" style="98" customWidth="1"/>
    <col min="14608" max="14609" width="15.85546875" style="98" customWidth="1"/>
    <col min="14610" max="14610" width="17.42578125" style="98" customWidth="1"/>
    <col min="14611" max="14612" width="15.85546875" style="98" customWidth="1"/>
    <col min="14613" max="14613" width="17.42578125" style="98" customWidth="1"/>
    <col min="14614" max="14615" width="15.85546875" style="98" customWidth="1"/>
    <col min="14616" max="14616" width="17.42578125" style="98" customWidth="1"/>
    <col min="14617" max="14621" width="15.85546875" style="98" customWidth="1"/>
    <col min="14622" max="14622" width="17.42578125" style="98" customWidth="1"/>
    <col min="14623" max="14627" width="15.85546875" style="98" customWidth="1"/>
    <col min="14628" max="14628" width="17.42578125" style="98" customWidth="1"/>
    <col min="14629" max="14633" width="15.85546875" style="98" customWidth="1"/>
    <col min="14634" max="14634" width="17.42578125" style="98" customWidth="1"/>
    <col min="14635" max="14636" width="15.140625" style="98" customWidth="1"/>
    <col min="14637" max="14637" width="17.42578125" style="98" customWidth="1"/>
    <col min="14638" max="14848" width="9.140625" style="98"/>
    <col min="14849" max="14849" width="44.5703125" style="98" bestFit="1" customWidth="1"/>
    <col min="14850" max="14850" width="31.5703125" style="98" bestFit="1" customWidth="1"/>
    <col min="14851" max="14853" width="15.85546875" style="98" customWidth="1"/>
    <col min="14854" max="14854" width="17.42578125" style="98" customWidth="1"/>
    <col min="14855" max="14856" width="15.85546875" style="98" customWidth="1"/>
    <col min="14857" max="14857" width="17.42578125" style="98" customWidth="1"/>
    <col min="14858" max="14859" width="15.85546875" style="98" customWidth="1"/>
    <col min="14860" max="14860" width="17.42578125" style="98" customWidth="1"/>
    <col min="14861" max="14862" width="15.85546875" style="98" customWidth="1"/>
    <col min="14863" max="14863" width="17.42578125" style="98" customWidth="1"/>
    <col min="14864" max="14865" width="15.85546875" style="98" customWidth="1"/>
    <col min="14866" max="14866" width="17.42578125" style="98" customWidth="1"/>
    <col min="14867" max="14868" width="15.85546875" style="98" customWidth="1"/>
    <col min="14869" max="14869" width="17.42578125" style="98" customWidth="1"/>
    <col min="14870" max="14871" width="15.85546875" style="98" customWidth="1"/>
    <col min="14872" max="14872" width="17.42578125" style="98" customWidth="1"/>
    <col min="14873" max="14877" width="15.85546875" style="98" customWidth="1"/>
    <col min="14878" max="14878" width="17.42578125" style="98" customWidth="1"/>
    <col min="14879" max="14883" width="15.85546875" style="98" customWidth="1"/>
    <col min="14884" max="14884" width="17.42578125" style="98" customWidth="1"/>
    <col min="14885" max="14889" width="15.85546875" style="98" customWidth="1"/>
    <col min="14890" max="14890" width="17.42578125" style="98" customWidth="1"/>
    <col min="14891" max="14892" width="15.140625" style="98" customWidth="1"/>
    <col min="14893" max="14893" width="17.42578125" style="98" customWidth="1"/>
    <col min="14894" max="15104" width="9.140625" style="98"/>
    <col min="15105" max="15105" width="44.5703125" style="98" bestFit="1" customWidth="1"/>
    <col min="15106" max="15106" width="31.5703125" style="98" bestFit="1" customWidth="1"/>
    <col min="15107" max="15109" width="15.85546875" style="98" customWidth="1"/>
    <col min="15110" max="15110" width="17.42578125" style="98" customWidth="1"/>
    <col min="15111" max="15112" width="15.85546875" style="98" customWidth="1"/>
    <col min="15113" max="15113" width="17.42578125" style="98" customWidth="1"/>
    <col min="15114" max="15115" width="15.85546875" style="98" customWidth="1"/>
    <col min="15116" max="15116" width="17.42578125" style="98" customWidth="1"/>
    <col min="15117" max="15118" width="15.85546875" style="98" customWidth="1"/>
    <col min="15119" max="15119" width="17.42578125" style="98" customWidth="1"/>
    <col min="15120" max="15121" width="15.85546875" style="98" customWidth="1"/>
    <col min="15122" max="15122" width="17.42578125" style="98" customWidth="1"/>
    <col min="15123" max="15124" width="15.85546875" style="98" customWidth="1"/>
    <col min="15125" max="15125" width="17.42578125" style="98" customWidth="1"/>
    <col min="15126" max="15127" width="15.85546875" style="98" customWidth="1"/>
    <col min="15128" max="15128" width="17.42578125" style="98" customWidth="1"/>
    <col min="15129" max="15133" width="15.85546875" style="98" customWidth="1"/>
    <col min="15134" max="15134" width="17.42578125" style="98" customWidth="1"/>
    <col min="15135" max="15139" width="15.85546875" style="98" customWidth="1"/>
    <col min="15140" max="15140" width="17.42578125" style="98" customWidth="1"/>
    <col min="15141" max="15145" width="15.85546875" style="98" customWidth="1"/>
    <col min="15146" max="15146" width="17.42578125" style="98" customWidth="1"/>
    <col min="15147" max="15148" width="15.140625" style="98" customWidth="1"/>
    <col min="15149" max="15149" width="17.42578125" style="98" customWidth="1"/>
    <col min="15150" max="15360" width="9.140625" style="98"/>
    <col min="15361" max="15361" width="44.5703125" style="98" bestFit="1" customWidth="1"/>
    <col min="15362" max="15362" width="31.5703125" style="98" bestFit="1" customWidth="1"/>
    <col min="15363" max="15365" width="15.85546875" style="98" customWidth="1"/>
    <col min="15366" max="15366" width="17.42578125" style="98" customWidth="1"/>
    <col min="15367" max="15368" width="15.85546875" style="98" customWidth="1"/>
    <col min="15369" max="15369" width="17.42578125" style="98" customWidth="1"/>
    <col min="15370" max="15371" width="15.85546875" style="98" customWidth="1"/>
    <col min="15372" max="15372" width="17.42578125" style="98" customWidth="1"/>
    <col min="15373" max="15374" width="15.85546875" style="98" customWidth="1"/>
    <col min="15375" max="15375" width="17.42578125" style="98" customWidth="1"/>
    <col min="15376" max="15377" width="15.85546875" style="98" customWidth="1"/>
    <col min="15378" max="15378" width="17.42578125" style="98" customWidth="1"/>
    <col min="15379" max="15380" width="15.85546875" style="98" customWidth="1"/>
    <col min="15381" max="15381" width="17.42578125" style="98" customWidth="1"/>
    <col min="15382" max="15383" width="15.85546875" style="98" customWidth="1"/>
    <col min="15384" max="15384" width="17.42578125" style="98" customWidth="1"/>
    <col min="15385" max="15389" width="15.85546875" style="98" customWidth="1"/>
    <col min="15390" max="15390" width="17.42578125" style="98" customWidth="1"/>
    <col min="15391" max="15395" width="15.85546875" style="98" customWidth="1"/>
    <col min="15396" max="15396" width="17.42578125" style="98" customWidth="1"/>
    <col min="15397" max="15401" width="15.85546875" style="98" customWidth="1"/>
    <col min="15402" max="15402" width="17.42578125" style="98" customWidth="1"/>
    <col min="15403" max="15404" width="15.140625" style="98" customWidth="1"/>
    <col min="15405" max="15405" width="17.42578125" style="98" customWidth="1"/>
    <col min="15406" max="15616" width="9.140625" style="98"/>
    <col min="15617" max="15617" width="44.5703125" style="98" bestFit="1" customWidth="1"/>
    <col min="15618" max="15618" width="31.5703125" style="98" bestFit="1" customWidth="1"/>
    <col min="15619" max="15621" width="15.85546875" style="98" customWidth="1"/>
    <col min="15622" max="15622" width="17.42578125" style="98" customWidth="1"/>
    <col min="15623" max="15624" width="15.85546875" style="98" customWidth="1"/>
    <col min="15625" max="15625" width="17.42578125" style="98" customWidth="1"/>
    <col min="15626" max="15627" width="15.85546875" style="98" customWidth="1"/>
    <col min="15628" max="15628" width="17.42578125" style="98" customWidth="1"/>
    <col min="15629" max="15630" width="15.85546875" style="98" customWidth="1"/>
    <col min="15631" max="15631" width="17.42578125" style="98" customWidth="1"/>
    <col min="15632" max="15633" width="15.85546875" style="98" customWidth="1"/>
    <col min="15634" max="15634" width="17.42578125" style="98" customWidth="1"/>
    <col min="15635" max="15636" width="15.85546875" style="98" customWidth="1"/>
    <col min="15637" max="15637" width="17.42578125" style="98" customWidth="1"/>
    <col min="15638" max="15639" width="15.85546875" style="98" customWidth="1"/>
    <col min="15640" max="15640" width="17.42578125" style="98" customWidth="1"/>
    <col min="15641" max="15645" width="15.85546875" style="98" customWidth="1"/>
    <col min="15646" max="15646" width="17.42578125" style="98" customWidth="1"/>
    <col min="15647" max="15651" width="15.85546875" style="98" customWidth="1"/>
    <col min="15652" max="15652" width="17.42578125" style="98" customWidth="1"/>
    <col min="15653" max="15657" width="15.85546875" style="98" customWidth="1"/>
    <col min="15658" max="15658" width="17.42578125" style="98" customWidth="1"/>
    <col min="15659" max="15660" width="15.140625" style="98" customWidth="1"/>
    <col min="15661" max="15661" width="17.42578125" style="98" customWidth="1"/>
    <col min="15662" max="15872" width="9.140625" style="98"/>
    <col min="15873" max="15873" width="44.5703125" style="98" bestFit="1" customWidth="1"/>
    <col min="15874" max="15874" width="31.5703125" style="98" bestFit="1" customWidth="1"/>
    <col min="15875" max="15877" width="15.85546875" style="98" customWidth="1"/>
    <col min="15878" max="15878" width="17.42578125" style="98" customWidth="1"/>
    <col min="15879" max="15880" width="15.85546875" style="98" customWidth="1"/>
    <col min="15881" max="15881" width="17.42578125" style="98" customWidth="1"/>
    <col min="15882" max="15883" width="15.85546875" style="98" customWidth="1"/>
    <col min="15884" max="15884" width="17.42578125" style="98" customWidth="1"/>
    <col min="15885" max="15886" width="15.85546875" style="98" customWidth="1"/>
    <col min="15887" max="15887" width="17.42578125" style="98" customWidth="1"/>
    <col min="15888" max="15889" width="15.85546875" style="98" customWidth="1"/>
    <col min="15890" max="15890" width="17.42578125" style="98" customWidth="1"/>
    <col min="15891" max="15892" width="15.85546875" style="98" customWidth="1"/>
    <col min="15893" max="15893" width="17.42578125" style="98" customWidth="1"/>
    <col min="15894" max="15895" width="15.85546875" style="98" customWidth="1"/>
    <col min="15896" max="15896" width="17.42578125" style="98" customWidth="1"/>
    <col min="15897" max="15901" width="15.85546875" style="98" customWidth="1"/>
    <col min="15902" max="15902" width="17.42578125" style="98" customWidth="1"/>
    <col min="15903" max="15907" width="15.85546875" style="98" customWidth="1"/>
    <col min="15908" max="15908" width="17.42578125" style="98" customWidth="1"/>
    <col min="15909" max="15913" width="15.85546875" style="98" customWidth="1"/>
    <col min="15914" max="15914" width="17.42578125" style="98" customWidth="1"/>
    <col min="15915" max="15916" width="15.140625" style="98" customWidth="1"/>
    <col min="15917" max="15917" width="17.42578125" style="98" customWidth="1"/>
    <col min="15918" max="16128" width="9.140625" style="98"/>
    <col min="16129" max="16129" width="44.5703125" style="98" bestFit="1" customWidth="1"/>
    <col min="16130" max="16130" width="31.5703125" style="98" bestFit="1" customWidth="1"/>
    <col min="16131" max="16133" width="15.85546875" style="98" customWidth="1"/>
    <col min="16134" max="16134" width="17.42578125" style="98" customWidth="1"/>
    <col min="16135" max="16136" width="15.85546875" style="98" customWidth="1"/>
    <col min="16137" max="16137" width="17.42578125" style="98" customWidth="1"/>
    <col min="16138" max="16139" width="15.85546875" style="98" customWidth="1"/>
    <col min="16140" max="16140" width="17.42578125" style="98" customWidth="1"/>
    <col min="16141" max="16142" width="15.85546875" style="98" customWidth="1"/>
    <col min="16143" max="16143" width="17.42578125" style="98" customWidth="1"/>
    <col min="16144" max="16145" width="15.85546875" style="98" customWidth="1"/>
    <col min="16146" max="16146" width="17.42578125" style="98" customWidth="1"/>
    <col min="16147" max="16148" width="15.85546875" style="98" customWidth="1"/>
    <col min="16149" max="16149" width="17.42578125" style="98" customWidth="1"/>
    <col min="16150" max="16151" width="15.85546875" style="98" customWidth="1"/>
    <col min="16152" max="16152" width="17.42578125" style="98" customWidth="1"/>
    <col min="16153" max="16157" width="15.85546875" style="98" customWidth="1"/>
    <col min="16158" max="16158" width="17.42578125" style="98" customWidth="1"/>
    <col min="16159" max="16163" width="15.85546875" style="98" customWidth="1"/>
    <col min="16164" max="16164" width="17.42578125" style="98" customWidth="1"/>
    <col min="16165" max="16169" width="15.85546875" style="98" customWidth="1"/>
    <col min="16170" max="16170" width="17.42578125" style="98" customWidth="1"/>
    <col min="16171" max="16172" width="15.140625" style="98" customWidth="1"/>
    <col min="16173" max="16173" width="17.42578125" style="98" customWidth="1"/>
    <col min="16174" max="16384" width="9.140625" style="98"/>
  </cols>
  <sheetData>
    <row r="1" spans="1:46" x14ac:dyDescent="0.25">
      <c r="A1" s="97"/>
      <c r="B1" s="97"/>
      <c r="C1" s="97"/>
      <c r="D1" s="97"/>
      <c r="E1" s="97"/>
      <c r="F1" s="97"/>
      <c r="G1" s="97"/>
      <c r="H1" s="97"/>
      <c r="I1" s="97"/>
      <c r="L1" s="97"/>
      <c r="O1" s="97"/>
      <c r="R1" s="97"/>
      <c r="U1" s="97"/>
      <c r="X1" s="97"/>
      <c r="AD1" s="97"/>
      <c r="AJ1" s="97"/>
      <c r="AP1" s="97"/>
      <c r="AS1" s="97"/>
    </row>
    <row r="2" spans="1:46" x14ac:dyDescent="0.25">
      <c r="A2" s="97"/>
      <c r="B2" s="97"/>
      <c r="C2" s="97"/>
      <c r="D2" s="97"/>
      <c r="E2" s="97"/>
      <c r="F2" s="97"/>
      <c r="G2" s="97"/>
      <c r="H2" s="97"/>
      <c r="I2" s="97"/>
      <c r="L2" s="97"/>
      <c r="O2" s="97"/>
      <c r="R2" s="97"/>
      <c r="U2" s="97"/>
      <c r="X2" s="97"/>
      <c r="AD2" s="97"/>
      <c r="AJ2" s="97"/>
      <c r="AP2" s="97"/>
      <c r="AS2" s="97"/>
    </row>
    <row r="3" spans="1:46" x14ac:dyDescent="0.25">
      <c r="A3" s="97"/>
      <c r="B3" s="97"/>
      <c r="C3" s="97"/>
      <c r="D3" s="97"/>
      <c r="E3" s="97"/>
      <c r="F3" s="97"/>
      <c r="G3" s="97"/>
      <c r="H3" s="97"/>
      <c r="I3" s="97"/>
      <c r="L3" s="97"/>
      <c r="O3" s="97"/>
      <c r="R3" s="97"/>
      <c r="U3" s="97"/>
      <c r="X3" s="97"/>
      <c r="AD3" s="97"/>
      <c r="AJ3" s="97"/>
      <c r="AP3" s="97"/>
      <c r="AS3" s="97"/>
    </row>
    <row r="4" spans="1:46" x14ac:dyDescent="0.25">
      <c r="A4" s="97"/>
      <c r="B4" s="97"/>
      <c r="C4" s="97"/>
      <c r="D4" s="97"/>
      <c r="E4" s="97"/>
      <c r="F4" s="97"/>
      <c r="G4" s="97"/>
      <c r="H4" s="97"/>
      <c r="I4" s="97"/>
      <c r="L4" s="97"/>
      <c r="O4" s="97"/>
      <c r="R4" s="97"/>
      <c r="U4" s="97"/>
      <c r="X4" s="97"/>
      <c r="AD4" s="97"/>
      <c r="AJ4" s="97"/>
      <c r="AP4" s="97"/>
      <c r="AS4" s="97"/>
    </row>
    <row r="5" spans="1:46" x14ac:dyDescent="0.25">
      <c r="A5" s="97"/>
      <c r="B5" s="97"/>
      <c r="C5" s="97"/>
      <c r="D5" s="97"/>
      <c r="E5" s="97"/>
      <c r="F5" s="97"/>
      <c r="G5" s="97"/>
      <c r="H5" s="97"/>
      <c r="I5" s="97"/>
      <c r="L5" s="97"/>
      <c r="O5" s="97"/>
      <c r="R5" s="97"/>
      <c r="U5" s="97"/>
      <c r="X5" s="97"/>
      <c r="AD5" s="97"/>
      <c r="AJ5" s="97"/>
      <c r="AP5" s="97"/>
      <c r="AS5" s="97"/>
    </row>
    <row r="6" spans="1:46" ht="15.75" thickBot="1" x14ac:dyDescent="0.3">
      <c r="A6" s="97"/>
      <c r="B6" s="97"/>
      <c r="C6" s="97"/>
      <c r="D6" s="97"/>
      <c r="E6" s="97"/>
      <c r="F6" s="97"/>
      <c r="G6" s="97"/>
      <c r="H6" s="97"/>
      <c r="I6" s="97"/>
      <c r="L6" s="97"/>
      <c r="O6" s="97"/>
      <c r="R6" s="97"/>
      <c r="U6" s="97"/>
      <c r="X6" s="97"/>
      <c r="AD6" s="97"/>
      <c r="AJ6" s="97"/>
      <c r="AP6" s="97"/>
      <c r="AS6" s="97"/>
    </row>
    <row r="7" spans="1:46" ht="18" thickBot="1" x14ac:dyDescent="0.3">
      <c r="A7" s="226" t="s">
        <v>4</v>
      </c>
      <c r="B7" s="227"/>
      <c r="C7" s="227"/>
      <c r="D7" s="227"/>
      <c r="E7" s="227"/>
      <c r="F7" s="227"/>
      <c r="G7" s="227"/>
      <c r="H7" s="228"/>
    </row>
    <row r="8" spans="1:46" x14ac:dyDescent="0.25">
      <c r="A8" s="97"/>
      <c r="B8" s="97"/>
      <c r="C8" s="97"/>
      <c r="D8" s="97"/>
      <c r="E8" s="97"/>
      <c r="F8" s="97"/>
      <c r="G8" s="97"/>
      <c r="H8" s="97"/>
      <c r="I8" s="97"/>
      <c r="L8" s="97"/>
      <c r="O8" s="97"/>
      <c r="R8" s="97"/>
      <c r="U8" s="97"/>
      <c r="X8" s="97"/>
      <c r="AD8" s="97"/>
      <c r="AJ8" s="97"/>
      <c r="AP8" s="97"/>
      <c r="AS8" s="97"/>
    </row>
    <row r="9" spans="1:46" x14ac:dyDescent="0.25">
      <c r="A9" s="98" t="s">
        <v>87</v>
      </c>
      <c r="B9" s="97"/>
      <c r="C9" s="97"/>
      <c r="D9" s="97"/>
      <c r="E9" s="97"/>
      <c r="F9" s="97"/>
      <c r="G9" s="97"/>
      <c r="H9" s="97"/>
      <c r="I9" s="97"/>
      <c r="L9" s="97"/>
      <c r="O9" s="97"/>
      <c r="R9" s="97"/>
      <c r="U9" s="97"/>
      <c r="X9" s="97"/>
      <c r="AD9" s="97"/>
      <c r="AJ9" s="97"/>
      <c r="AP9" s="97"/>
      <c r="AS9" s="97"/>
    </row>
    <row r="10" spans="1:46" x14ac:dyDescent="0.25">
      <c r="A10" s="98" t="s">
        <v>282</v>
      </c>
      <c r="B10" s="97"/>
      <c r="C10" s="97"/>
      <c r="D10" s="97"/>
      <c r="E10" s="97"/>
      <c r="F10" s="97"/>
      <c r="G10" s="97"/>
      <c r="H10" s="97"/>
      <c r="I10" s="97"/>
      <c r="L10" s="97"/>
      <c r="O10" s="97"/>
      <c r="R10" s="97"/>
      <c r="U10" s="97"/>
      <c r="X10" s="97"/>
      <c r="AD10" s="97"/>
      <c r="AJ10" s="97"/>
      <c r="AP10" s="97"/>
      <c r="AS10" s="97"/>
    </row>
    <row r="11" spans="1:46" ht="15.75" thickBot="1" x14ac:dyDescent="0.3">
      <c r="B11" s="97"/>
      <c r="C11" s="97"/>
      <c r="D11" s="97"/>
      <c r="E11" s="97"/>
      <c r="F11" s="97"/>
      <c r="G11" s="97"/>
      <c r="H11" s="97"/>
      <c r="I11" s="97"/>
      <c r="L11" s="97"/>
      <c r="O11" s="97"/>
      <c r="R11" s="97"/>
      <c r="U11" s="97"/>
      <c r="X11" s="97"/>
      <c r="AD11" s="97"/>
      <c r="AE11" s="97"/>
      <c r="AJ11" s="97"/>
      <c r="AP11" s="97"/>
      <c r="AS11" s="97"/>
    </row>
    <row r="12" spans="1:46" ht="42.75" customHeight="1" thickBot="1" x14ac:dyDescent="0.3">
      <c r="A12" s="229" t="s">
        <v>88</v>
      </c>
      <c r="B12" s="230"/>
      <c r="C12" s="230"/>
      <c r="D12" s="231" t="s">
        <v>89</v>
      </c>
      <c r="E12" s="232"/>
      <c r="F12" s="233"/>
      <c r="G12" s="223" t="s">
        <v>90</v>
      </c>
      <c r="H12" s="224"/>
      <c r="I12" s="225"/>
      <c r="J12" s="234" t="s">
        <v>91</v>
      </c>
      <c r="K12" s="235"/>
      <c r="L12" s="236"/>
      <c r="M12" s="223" t="s">
        <v>92</v>
      </c>
      <c r="N12" s="224"/>
      <c r="O12" s="225"/>
      <c r="P12" s="234" t="s">
        <v>93</v>
      </c>
      <c r="Q12" s="235"/>
      <c r="R12" s="236"/>
      <c r="S12" s="224" t="s">
        <v>94</v>
      </c>
      <c r="T12" s="224"/>
      <c r="U12" s="225"/>
      <c r="V12" s="234" t="s">
        <v>95</v>
      </c>
      <c r="W12" s="235"/>
      <c r="X12" s="236"/>
      <c r="Y12" s="223" t="s">
        <v>96</v>
      </c>
      <c r="Z12" s="224"/>
      <c r="AA12" s="225"/>
      <c r="AB12" s="234" t="s">
        <v>97</v>
      </c>
      <c r="AC12" s="235"/>
      <c r="AD12" s="236"/>
      <c r="AE12" s="223" t="s">
        <v>98</v>
      </c>
      <c r="AF12" s="224"/>
      <c r="AG12" s="225"/>
      <c r="AH12" s="234" t="s">
        <v>99</v>
      </c>
      <c r="AI12" s="235"/>
      <c r="AJ12" s="236"/>
      <c r="AK12" s="223" t="s">
        <v>100</v>
      </c>
      <c r="AL12" s="224"/>
      <c r="AM12" s="225"/>
      <c r="AN12" s="234" t="s">
        <v>101</v>
      </c>
      <c r="AO12" s="235"/>
      <c r="AP12" s="236"/>
      <c r="AQ12" s="223" t="s">
        <v>102</v>
      </c>
      <c r="AR12" s="224"/>
      <c r="AS12" s="225"/>
    </row>
    <row r="13" spans="1:46" s="114" customFormat="1" ht="45" x14ac:dyDescent="0.25">
      <c r="A13" s="100" t="s">
        <v>103</v>
      </c>
      <c r="B13" s="101" t="s">
        <v>104</v>
      </c>
      <c r="C13" s="101" t="s">
        <v>105</v>
      </c>
      <c r="D13" s="102" t="s">
        <v>5</v>
      </c>
      <c r="E13" s="103" t="s">
        <v>6</v>
      </c>
      <c r="F13" s="104" t="s">
        <v>106</v>
      </c>
      <c r="G13" s="100" t="s">
        <v>5</v>
      </c>
      <c r="H13" s="101" t="s">
        <v>6</v>
      </c>
      <c r="I13" s="105" t="s">
        <v>106</v>
      </c>
      <c r="J13" s="106" t="s">
        <v>5</v>
      </c>
      <c r="K13" s="107" t="s">
        <v>6</v>
      </c>
      <c r="L13" s="108" t="s">
        <v>106</v>
      </c>
      <c r="M13" s="100" t="s">
        <v>5</v>
      </c>
      <c r="N13" s="101" t="s">
        <v>6</v>
      </c>
      <c r="O13" s="105" t="s">
        <v>106</v>
      </c>
      <c r="P13" s="109" t="s">
        <v>5</v>
      </c>
      <c r="Q13" s="107" t="s">
        <v>6</v>
      </c>
      <c r="R13" s="108" t="s">
        <v>106</v>
      </c>
      <c r="S13" s="110" t="s">
        <v>5</v>
      </c>
      <c r="T13" s="101" t="s">
        <v>6</v>
      </c>
      <c r="U13" s="105" t="s">
        <v>106</v>
      </c>
      <c r="V13" s="106" t="s">
        <v>5</v>
      </c>
      <c r="W13" s="107" t="s">
        <v>6</v>
      </c>
      <c r="X13" s="108" t="s">
        <v>106</v>
      </c>
      <c r="Y13" s="100" t="s">
        <v>5</v>
      </c>
      <c r="Z13" s="101" t="s">
        <v>6</v>
      </c>
      <c r="AA13" s="111" t="s">
        <v>106</v>
      </c>
      <c r="AB13" s="106" t="s">
        <v>5</v>
      </c>
      <c r="AC13" s="107" t="s">
        <v>6</v>
      </c>
      <c r="AD13" s="108" t="s">
        <v>106</v>
      </c>
      <c r="AE13" s="100" t="s">
        <v>5</v>
      </c>
      <c r="AF13" s="101" t="s">
        <v>6</v>
      </c>
      <c r="AG13" s="111" t="s">
        <v>106</v>
      </c>
      <c r="AH13" s="106" t="s">
        <v>5</v>
      </c>
      <c r="AI13" s="107" t="s">
        <v>6</v>
      </c>
      <c r="AJ13" s="108" t="s">
        <v>106</v>
      </c>
      <c r="AK13" s="100" t="s">
        <v>5</v>
      </c>
      <c r="AL13" s="101" t="s">
        <v>6</v>
      </c>
      <c r="AM13" s="111" t="s">
        <v>106</v>
      </c>
      <c r="AN13" s="109" t="s">
        <v>5</v>
      </c>
      <c r="AO13" s="107" t="s">
        <v>6</v>
      </c>
      <c r="AP13" s="108" t="s">
        <v>106</v>
      </c>
      <c r="AQ13" s="112" t="s">
        <v>5</v>
      </c>
      <c r="AR13" s="101" t="s">
        <v>6</v>
      </c>
      <c r="AS13" s="105" t="s">
        <v>106</v>
      </c>
      <c r="AT13" s="113"/>
    </row>
    <row r="14" spans="1:46" ht="14.25" customHeight="1" x14ac:dyDescent="0.25">
      <c r="A14" s="115" t="s">
        <v>107</v>
      </c>
      <c r="B14" s="116" t="s">
        <v>108</v>
      </c>
      <c r="C14" s="117" t="s">
        <v>109</v>
      </c>
      <c r="D14" s="118">
        <v>0.01</v>
      </c>
      <c r="E14" s="119" t="s">
        <v>110</v>
      </c>
      <c r="F14" s="120">
        <f>IF(D14&gt;=0.15,1,0)</f>
        <v>0</v>
      </c>
      <c r="G14" s="121">
        <v>4.58</v>
      </c>
      <c r="H14" s="122" t="s">
        <v>111</v>
      </c>
      <c r="I14" s="123">
        <f>IF(AND(G14&lt;=20,G14&lt;&gt;0),1,0)</f>
        <v>1</v>
      </c>
      <c r="J14" s="118">
        <v>11.11</v>
      </c>
      <c r="K14" s="119" t="s">
        <v>112</v>
      </c>
      <c r="L14" s="120">
        <f>IF(AND(J14&gt;=80,J14&lt;&gt;0),1,0)</f>
        <v>0</v>
      </c>
      <c r="M14" s="121"/>
      <c r="N14" s="122" t="s">
        <v>113</v>
      </c>
      <c r="O14" s="123"/>
      <c r="P14" s="118">
        <v>0.96</v>
      </c>
      <c r="Q14" s="119" t="s">
        <v>114</v>
      </c>
      <c r="R14" s="120">
        <f>IF(P14&gt;=0.67,1,0)</f>
        <v>1</v>
      </c>
      <c r="S14" s="121">
        <v>4.0000000000000001E-3</v>
      </c>
      <c r="T14" s="124" t="s">
        <v>115</v>
      </c>
      <c r="U14" s="123">
        <f>IF(S14&gt;=0.025,1,0)</f>
        <v>0</v>
      </c>
      <c r="V14" s="125"/>
      <c r="W14" s="126" t="s">
        <v>116</v>
      </c>
      <c r="X14" s="120">
        <f>IF(AND(V14&gt;=90,V14&lt;&gt;0),1,0)</f>
        <v>0</v>
      </c>
      <c r="Y14" s="122"/>
      <c r="Z14" s="124" t="s">
        <v>112</v>
      </c>
      <c r="AA14" s="123">
        <f>IF(AND(Y14&gt;=80,Y14&lt;&gt;0),1,0)</f>
        <v>0</v>
      </c>
      <c r="AB14" s="118">
        <v>0</v>
      </c>
      <c r="AC14" s="126" t="s">
        <v>112</v>
      </c>
      <c r="AD14" s="120">
        <f>IF(AB14&gt;=80,1,0)</f>
        <v>0</v>
      </c>
      <c r="AE14" s="124">
        <v>2.2400000000000002</v>
      </c>
      <c r="AF14" s="124" t="s">
        <v>113</v>
      </c>
      <c r="AG14" s="123">
        <f>IF(AE14&gt;=50,1,0)</f>
        <v>0</v>
      </c>
      <c r="AH14" s="118" t="s">
        <v>356</v>
      </c>
      <c r="AI14" s="126" t="s">
        <v>117</v>
      </c>
      <c r="AJ14" s="120"/>
      <c r="AK14" s="124">
        <v>0</v>
      </c>
      <c r="AL14" s="124" t="s">
        <v>116</v>
      </c>
      <c r="AM14" s="123">
        <f>IF(AK14&gt;=90,1,0)</f>
        <v>0</v>
      </c>
      <c r="AN14" s="118">
        <v>0</v>
      </c>
      <c r="AO14" s="126" t="s">
        <v>112</v>
      </c>
      <c r="AP14" s="120">
        <f>IF(AN14&gt;=80,1,0)</f>
        <v>0</v>
      </c>
      <c r="AQ14" s="237">
        <v>95.54</v>
      </c>
      <c r="AR14" s="122" t="s">
        <v>355</v>
      </c>
      <c r="AS14" s="238">
        <f>IF(AQ14&gt;=60,1,0)</f>
        <v>1</v>
      </c>
      <c r="AT14" s="127"/>
    </row>
    <row r="15" spans="1:46" ht="30" x14ac:dyDescent="0.25">
      <c r="A15" s="115" t="s">
        <v>107</v>
      </c>
      <c r="B15" s="116" t="s">
        <v>118</v>
      </c>
      <c r="C15" s="117" t="s">
        <v>109</v>
      </c>
      <c r="D15" s="118">
        <v>0</v>
      </c>
      <c r="E15" s="119" t="s">
        <v>110</v>
      </c>
      <c r="F15" s="120">
        <f t="shared" ref="F15:F78" si="0">IF(D15&gt;=0.15,1,0)</f>
        <v>0</v>
      </c>
      <c r="G15" s="121">
        <v>4.1100000000000003</v>
      </c>
      <c r="H15" s="122" t="s">
        <v>111</v>
      </c>
      <c r="I15" s="123">
        <f t="shared" ref="I15:I78" si="1">IF(AND(G15&lt;=20,G15&lt;&gt;0),1,0)</f>
        <v>1</v>
      </c>
      <c r="J15" s="118">
        <v>29.63</v>
      </c>
      <c r="K15" s="119" t="s">
        <v>112</v>
      </c>
      <c r="L15" s="120">
        <f>IF(AND(J15&gt;=80,J15&lt;&gt;0),1,0)</f>
        <v>0</v>
      </c>
      <c r="M15" s="121"/>
      <c r="N15" s="122" t="s">
        <v>113</v>
      </c>
      <c r="O15" s="123"/>
      <c r="P15" s="118">
        <v>0</v>
      </c>
      <c r="Q15" s="119" t="s">
        <v>114</v>
      </c>
      <c r="R15" s="120">
        <f t="shared" ref="R15:R78" si="2">IF(P15&gt;=0.67,1,0)</f>
        <v>0</v>
      </c>
      <c r="S15" s="121">
        <v>0</v>
      </c>
      <c r="T15" s="124" t="s">
        <v>115</v>
      </c>
      <c r="U15" s="123">
        <f t="shared" ref="U15:U78" si="3">IF(S15&gt;=0.025,1,0)</f>
        <v>0</v>
      </c>
      <c r="V15" s="125"/>
      <c r="W15" s="126" t="s">
        <v>116</v>
      </c>
      <c r="X15" s="120">
        <f t="shared" ref="X15:X78" si="4">IF(AND(V15&gt;=90,V15&lt;&gt;0),1,0)</f>
        <v>0</v>
      </c>
      <c r="Y15" s="122"/>
      <c r="Z15" s="124" t="s">
        <v>112</v>
      </c>
      <c r="AA15" s="123">
        <f t="shared" ref="AA15:AA78" si="5">IF(AND(Y15&gt;=80,Y15&lt;&gt;0),1,0)</f>
        <v>0</v>
      </c>
      <c r="AB15" s="118">
        <v>0</v>
      </c>
      <c r="AC15" s="126" t="s">
        <v>112</v>
      </c>
      <c r="AD15" s="120">
        <f t="shared" ref="AD15:AD78" si="6">IF(AB15&gt;=80,1,0)</f>
        <v>0</v>
      </c>
      <c r="AE15" s="124">
        <v>4.26</v>
      </c>
      <c r="AF15" s="124" t="s">
        <v>113</v>
      </c>
      <c r="AG15" s="123">
        <f t="shared" ref="AG15:AG78" si="7">IF(AE15&gt;=50,1,0)</f>
        <v>0</v>
      </c>
      <c r="AH15" s="118" t="s">
        <v>356</v>
      </c>
      <c r="AI15" s="126" t="s">
        <v>117</v>
      </c>
      <c r="AJ15" s="120"/>
      <c r="AK15" s="124">
        <v>50</v>
      </c>
      <c r="AL15" s="124" t="s">
        <v>116</v>
      </c>
      <c r="AM15" s="123">
        <f t="shared" ref="AM15:AM78" si="8">IF(AK15&gt;=90,1,0)</f>
        <v>0</v>
      </c>
      <c r="AN15" s="118">
        <v>0</v>
      </c>
      <c r="AO15" s="126" t="s">
        <v>112</v>
      </c>
      <c r="AP15" s="120">
        <f t="shared" ref="AP15:AP78" si="9">IF(AN15&gt;=80,1,0)</f>
        <v>0</v>
      </c>
      <c r="AQ15" s="237"/>
      <c r="AR15" s="122" t="s">
        <v>355</v>
      </c>
      <c r="AS15" s="238">
        <f t="shared" ref="AS15:AS19" si="10">IF(AQ15&gt;=80,1,0)</f>
        <v>0</v>
      </c>
      <c r="AT15" s="127"/>
    </row>
    <row r="16" spans="1:46" ht="30" x14ac:dyDescent="0.25">
      <c r="A16" s="115" t="s">
        <v>107</v>
      </c>
      <c r="B16" s="116" t="s">
        <v>119</v>
      </c>
      <c r="C16" s="117" t="s">
        <v>109</v>
      </c>
      <c r="D16" s="118">
        <v>0.01</v>
      </c>
      <c r="E16" s="119" t="s">
        <v>110</v>
      </c>
      <c r="F16" s="120">
        <f>IF(D16&gt;=0.15,1,0)</f>
        <v>0</v>
      </c>
      <c r="G16" s="121">
        <v>0</v>
      </c>
      <c r="H16" s="122" t="s">
        <v>111</v>
      </c>
      <c r="I16" s="123">
        <f>IF(AND(G16&lt;=20,G16&lt;&gt;0),1,0)</f>
        <v>0</v>
      </c>
      <c r="J16" s="118">
        <v>29.63</v>
      </c>
      <c r="K16" s="119" t="s">
        <v>112</v>
      </c>
      <c r="L16" s="120">
        <f t="shared" ref="L16:L79" si="11">IF(AND(J16&gt;=80,J16&lt;&gt;0),1,0)</f>
        <v>0</v>
      </c>
      <c r="M16" s="121"/>
      <c r="N16" s="122" t="s">
        <v>113</v>
      </c>
      <c r="O16" s="123"/>
      <c r="P16" s="118">
        <v>1.5</v>
      </c>
      <c r="Q16" s="119" t="s">
        <v>114</v>
      </c>
      <c r="R16" s="120">
        <f t="shared" si="2"/>
        <v>1</v>
      </c>
      <c r="S16" s="121">
        <v>1.9E-2</v>
      </c>
      <c r="T16" s="124" t="s">
        <v>115</v>
      </c>
      <c r="U16" s="123">
        <f t="shared" si="3"/>
        <v>0</v>
      </c>
      <c r="V16" s="125"/>
      <c r="W16" s="126" t="s">
        <v>116</v>
      </c>
      <c r="X16" s="120">
        <f t="shared" si="4"/>
        <v>0</v>
      </c>
      <c r="Y16" s="122"/>
      <c r="Z16" s="124" t="s">
        <v>112</v>
      </c>
      <c r="AA16" s="123">
        <f t="shared" si="5"/>
        <v>0</v>
      </c>
      <c r="AB16" s="118">
        <v>0</v>
      </c>
      <c r="AC16" s="126" t="s">
        <v>112</v>
      </c>
      <c r="AD16" s="120">
        <f t="shared" si="6"/>
        <v>0</v>
      </c>
      <c r="AE16" s="124">
        <v>4.26</v>
      </c>
      <c r="AF16" s="124" t="s">
        <v>113</v>
      </c>
      <c r="AG16" s="123">
        <f t="shared" si="7"/>
        <v>0</v>
      </c>
      <c r="AH16" s="118" t="s">
        <v>356</v>
      </c>
      <c r="AI16" s="126" t="s">
        <v>117</v>
      </c>
      <c r="AJ16" s="120"/>
      <c r="AK16" s="124" t="s">
        <v>357</v>
      </c>
      <c r="AL16" s="124" t="s">
        <v>116</v>
      </c>
      <c r="AM16" s="123"/>
      <c r="AN16" s="118">
        <v>0</v>
      </c>
      <c r="AO16" s="126" t="s">
        <v>112</v>
      </c>
      <c r="AP16" s="120">
        <f t="shared" si="9"/>
        <v>0</v>
      </c>
      <c r="AQ16" s="237"/>
      <c r="AR16" s="122" t="s">
        <v>355</v>
      </c>
      <c r="AS16" s="238">
        <f t="shared" si="10"/>
        <v>0</v>
      </c>
      <c r="AT16" s="127"/>
    </row>
    <row r="17" spans="1:46" ht="30" x14ac:dyDescent="0.25">
      <c r="A17" s="115" t="s">
        <v>107</v>
      </c>
      <c r="B17" s="116" t="s">
        <v>120</v>
      </c>
      <c r="C17" s="117" t="s">
        <v>109</v>
      </c>
      <c r="D17" s="118">
        <v>0</v>
      </c>
      <c r="E17" s="119" t="s">
        <v>110</v>
      </c>
      <c r="F17" s="120">
        <f t="shared" si="0"/>
        <v>0</v>
      </c>
      <c r="G17" s="121">
        <v>0</v>
      </c>
      <c r="H17" s="122" t="s">
        <v>111</v>
      </c>
      <c r="I17" s="123">
        <f t="shared" si="1"/>
        <v>0</v>
      </c>
      <c r="J17" s="118">
        <v>37.04</v>
      </c>
      <c r="K17" s="119" t="s">
        <v>112</v>
      </c>
      <c r="L17" s="120">
        <f t="shared" si="11"/>
        <v>0</v>
      </c>
      <c r="M17" s="121"/>
      <c r="N17" s="122" t="s">
        <v>113</v>
      </c>
      <c r="O17" s="123"/>
      <c r="P17" s="118">
        <v>0</v>
      </c>
      <c r="Q17" s="119" t="s">
        <v>114</v>
      </c>
      <c r="R17" s="120">
        <f t="shared" si="2"/>
        <v>0</v>
      </c>
      <c r="S17" s="121">
        <v>0</v>
      </c>
      <c r="T17" s="124" t="s">
        <v>115</v>
      </c>
      <c r="U17" s="123">
        <f t="shared" si="3"/>
        <v>0</v>
      </c>
      <c r="V17" s="125"/>
      <c r="W17" s="126" t="s">
        <v>116</v>
      </c>
      <c r="X17" s="120">
        <f t="shared" si="4"/>
        <v>0</v>
      </c>
      <c r="Y17" s="122"/>
      <c r="Z17" s="124" t="s">
        <v>112</v>
      </c>
      <c r="AA17" s="123">
        <f t="shared" si="5"/>
        <v>0</v>
      </c>
      <c r="AB17" s="118">
        <v>100</v>
      </c>
      <c r="AC17" s="126" t="s">
        <v>112</v>
      </c>
      <c r="AD17" s="120">
        <f t="shared" si="6"/>
        <v>1</v>
      </c>
      <c r="AE17" s="124">
        <v>0</v>
      </c>
      <c r="AF17" s="124" t="s">
        <v>113</v>
      </c>
      <c r="AG17" s="123">
        <f t="shared" si="7"/>
        <v>0</v>
      </c>
      <c r="AH17" s="118" t="s">
        <v>356</v>
      </c>
      <c r="AI17" s="126" t="s">
        <v>117</v>
      </c>
      <c r="AJ17" s="120"/>
      <c r="AK17" s="124" t="s">
        <v>357</v>
      </c>
      <c r="AL17" s="124" t="s">
        <v>116</v>
      </c>
      <c r="AM17" s="123"/>
      <c r="AN17" s="118">
        <v>0</v>
      </c>
      <c r="AO17" s="126" t="s">
        <v>112</v>
      </c>
      <c r="AP17" s="120">
        <f t="shared" si="9"/>
        <v>0</v>
      </c>
      <c r="AQ17" s="237"/>
      <c r="AR17" s="122" t="s">
        <v>355</v>
      </c>
      <c r="AS17" s="238">
        <f t="shared" si="10"/>
        <v>0</v>
      </c>
      <c r="AT17" s="127"/>
    </row>
    <row r="18" spans="1:46" ht="30" x14ac:dyDescent="0.25">
      <c r="A18" s="115" t="s">
        <v>107</v>
      </c>
      <c r="B18" s="116" t="s">
        <v>121</v>
      </c>
      <c r="C18" s="117" t="s">
        <v>109</v>
      </c>
      <c r="D18" s="118">
        <v>0.01</v>
      </c>
      <c r="E18" s="119" t="s">
        <v>110</v>
      </c>
      <c r="F18" s="120">
        <f t="shared" si="0"/>
        <v>0</v>
      </c>
      <c r="G18" s="121">
        <v>3.05</v>
      </c>
      <c r="H18" s="122" t="s">
        <v>111</v>
      </c>
      <c r="I18" s="123">
        <f>IF(AND(G18&lt;=20,G18&lt;&gt;0),1,0)</f>
        <v>1</v>
      </c>
      <c r="J18" s="118">
        <v>37.04</v>
      </c>
      <c r="K18" s="119" t="s">
        <v>112</v>
      </c>
      <c r="L18" s="120">
        <f t="shared" si="11"/>
        <v>0</v>
      </c>
      <c r="M18" s="121"/>
      <c r="N18" s="122" t="s">
        <v>113</v>
      </c>
      <c r="O18" s="123"/>
      <c r="P18" s="118">
        <v>0</v>
      </c>
      <c r="Q18" s="119" t="s">
        <v>114</v>
      </c>
      <c r="R18" s="120">
        <f t="shared" si="2"/>
        <v>0</v>
      </c>
      <c r="S18" s="121">
        <v>2.1999999999999999E-2</v>
      </c>
      <c r="T18" s="124" t="s">
        <v>115</v>
      </c>
      <c r="U18" s="123">
        <f t="shared" si="3"/>
        <v>0</v>
      </c>
      <c r="V18" s="125"/>
      <c r="W18" s="126" t="s">
        <v>116</v>
      </c>
      <c r="X18" s="120">
        <f t="shared" si="4"/>
        <v>0</v>
      </c>
      <c r="Y18" s="122"/>
      <c r="Z18" s="124" t="s">
        <v>112</v>
      </c>
      <c r="AA18" s="123">
        <f t="shared" si="5"/>
        <v>0</v>
      </c>
      <c r="AB18" s="118">
        <v>0</v>
      </c>
      <c r="AC18" s="126" t="s">
        <v>112</v>
      </c>
      <c r="AD18" s="120">
        <f t="shared" si="6"/>
        <v>0</v>
      </c>
      <c r="AE18" s="124">
        <v>4.08</v>
      </c>
      <c r="AF18" s="124" t="s">
        <v>113</v>
      </c>
      <c r="AG18" s="123">
        <f t="shared" si="7"/>
        <v>0</v>
      </c>
      <c r="AH18" s="118" t="s">
        <v>356</v>
      </c>
      <c r="AI18" s="126" t="s">
        <v>117</v>
      </c>
      <c r="AJ18" s="120"/>
      <c r="AK18" s="124" t="s">
        <v>357</v>
      </c>
      <c r="AL18" s="124" t="s">
        <v>116</v>
      </c>
      <c r="AM18" s="123"/>
      <c r="AN18" s="118">
        <v>0</v>
      </c>
      <c r="AO18" s="126" t="s">
        <v>112</v>
      </c>
      <c r="AP18" s="120">
        <f t="shared" si="9"/>
        <v>0</v>
      </c>
      <c r="AQ18" s="237"/>
      <c r="AR18" s="122" t="s">
        <v>355</v>
      </c>
      <c r="AS18" s="238">
        <f t="shared" si="10"/>
        <v>0</v>
      </c>
      <c r="AT18" s="127"/>
    </row>
    <row r="19" spans="1:46" ht="30" x14ac:dyDescent="0.25">
      <c r="A19" s="115" t="s">
        <v>107</v>
      </c>
      <c r="B19" s="116" t="s">
        <v>122</v>
      </c>
      <c r="C19" s="117" t="s">
        <v>109</v>
      </c>
      <c r="D19" s="118">
        <v>0.02</v>
      </c>
      <c r="E19" s="119" t="s">
        <v>110</v>
      </c>
      <c r="F19" s="120">
        <f t="shared" si="0"/>
        <v>0</v>
      </c>
      <c r="G19" s="121">
        <v>0</v>
      </c>
      <c r="H19" s="122" t="s">
        <v>111</v>
      </c>
      <c r="I19" s="123">
        <f t="shared" si="1"/>
        <v>0</v>
      </c>
      <c r="J19" s="118">
        <v>33.33</v>
      </c>
      <c r="K19" s="119" t="s">
        <v>112</v>
      </c>
      <c r="L19" s="120">
        <f t="shared" si="11"/>
        <v>0</v>
      </c>
      <c r="M19" s="121"/>
      <c r="N19" s="122" t="s">
        <v>113</v>
      </c>
      <c r="O19" s="123"/>
      <c r="P19" s="118">
        <v>0</v>
      </c>
      <c r="Q19" s="119" t="s">
        <v>114</v>
      </c>
      <c r="R19" s="120">
        <f t="shared" si="2"/>
        <v>0</v>
      </c>
      <c r="S19" s="121">
        <v>1.0999999999999999E-2</v>
      </c>
      <c r="T19" s="124" t="s">
        <v>115</v>
      </c>
      <c r="U19" s="123">
        <f t="shared" si="3"/>
        <v>0</v>
      </c>
      <c r="V19" s="125"/>
      <c r="W19" s="126" t="s">
        <v>116</v>
      </c>
      <c r="X19" s="120">
        <f t="shared" si="4"/>
        <v>0</v>
      </c>
      <c r="Y19" s="122"/>
      <c r="Z19" s="124" t="s">
        <v>112</v>
      </c>
      <c r="AA19" s="123">
        <f t="shared" si="5"/>
        <v>0</v>
      </c>
      <c r="AB19" s="118">
        <v>33.33</v>
      </c>
      <c r="AC19" s="126" t="s">
        <v>112</v>
      </c>
      <c r="AD19" s="120">
        <f t="shared" si="6"/>
        <v>0</v>
      </c>
      <c r="AE19" s="124">
        <v>1.68</v>
      </c>
      <c r="AF19" s="124" t="s">
        <v>113</v>
      </c>
      <c r="AG19" s="123">
        <f t="shared" si="7"/>
        <v>0</v>
      </c>
      <c r="AH19" s="118" t="s">
        <v>356</v>
      </c>
      <c r="AI19" s="126" t="s">
        <v>117</v>
      </c>
      <c r="AJ19" s="120"/>
      <c r="AK19" s="124" t="s">
        <v>357</v>
      </c>
      <c r="AL19" s="124" t="s">
        <v>116</v>
      </c>
      <c r="AM19" s="123"/>
      <c r="AN19" s="118">
        <v>0</v>
      </c>
      <c r="AO19" s="126" t="s">
        <v>112</v>
      </c>
      <c r="AP19" s="120">
        <f t="shared" si="9"/>
        <v>0</v>
      </c>
      <c r="AQ19" s="237"/>
      <c r="AR19" s="122" t="s">
        <v>355</v>
      </c>
      <c r="AS19" s="238">
        <f t="shared" si="10"/>
        <v>0</v>
      </c>
      <c r="AT19" s="127"/>
    </row>
    <row r="20" spans="1:46" ht="30" x14ac:dyDescent="0.25">
      <c r="A20" s="115" t="s">
        <v>123</v>
      </c>
      <c r="B20" s="116" t="s">
        <v>124</v>
      </c>
      <c r="C20" s="117" t="s">
        <v>109</v>
      </c>
      <c r="D20" s="118">
        <v>0</v>
      </c>
      <c r="E20" s="119" t="s">
        <v>110</v>
      </c>
      <c r="F20" s="120">
        <f t="shared" si="0"/>
        <v>0</v>
      </c>
      <c r="G20" s="121">
        <v>4.3600000000000003</v>
      </c>
      <c r="H20" s="122" t="s">
        <v>111</v>
      </c>
      <c r="I20" s="123">
        <f t="shared" si="1"/>
        <v>1</v>
      </c>
      <c r="J20" s="118">
        <v>0</v>
      </c>
      <c r="K20" s="119" t="s">
        <v>112</v>
      </c>
      <c r="L20" s="120">
        <f t="shared" si="11"/>
        <v>0</v>
      </c>
      <c r="M20" s="121"/>
      <c r="N20" s="122" t="s">
        <v>113</v>
      </c>
      <c r="O20" s="123"/>
      <c r="P20" s="118">
        <v>0</v>
      </c>
      <c r="Q20" s="119" t="s">
        <v>114</v>
      </c>
      <c r="R20" s="120">
        <f t="shared" si="2"/>
        <v>0</v>
      </c>
      <c r="S20" s="121">
        <v>0</v>
      </c>
      <c r="T20" s="124" t="s">
        <v>115</v>
      </c>
      <c r="U20" s="123">
        <f t="shared" si="3"/>
        <v>0</v>
      </c>
      <c r="V20" s="125"/>
      <c r="W20" s="126" t="s">
        <v>116</v>
      </c>
      <c r="X20" s="120">
        <f t="shared" si="4"/>
        <v>0</v>
      </c>
      <c r="Y20" s="122"/>
      <c r="Z20" s="124" t="s">
        <v>112</v>
      </c>
      <c r="AA20" s="123">
        <f t="shared" si="5"/>
        <v>0</v>
      </c>
      <c r="AB20" s="118">
        <v>0</v>
      </c>
      <c r="AC20" s="126" t="s">
        <v>112</v>
      </c>
      <c r="AD20" s="120">
        <f t="shared" si="6"/>
        <v>0</v>
      </c>
      <c r="AE20" s="124">
        <v>4.62</v>
      </c>
      <c r="AF20" s="124" t="s">
        <v>113</v>
      </c>
      <c r="AG20" s="123">
        <f t="shared" si="7"/>
        <v>0</v>
      </c>
      <c r="AH20" s="118" t="s">
        <v>356</v>
      </c>
      <c r="AI20" s="126" t="s">
        <v>117</v>
      </c>
      <c r="AJ20" s="120"/>
      <c r="AK20" s="124" t="s">
        <v>357</v>
      </c>
      <c r="AL20" s="124" t="s">
        <v>116</v>
      </c>
      <c r="AM20" s="123"/>
      <c r="AN20" s="118">
        <v>0</v>
      </c>
      <c r="AO20" s="126" t="s">
        <v>112</v>
      </c>
      <c r="AP20" s="120">
        <f t="shared" si="9"/>
        <v>0</v>
      </c>
      <c r="AQ20" s="237">
        <v>39.04</v>
      </c>
      <c r="AR20" s="122" t="s">
        <v>355</v>
      </c>
      <c r="AS20" s="239">
        <f>IF(AQ20&gt;=60,1,0)</f>
        <v>0</v>
      </c>
      <c r="AT20" s="127"/>
    </row>
    <row r="21" spans="1:46" ht="30" x14ac:dyDescent="0.25">
      <c r="A21" s="115" t="s">
        <v>123</v>
      </c>
      <c r="B21" s="116" t="s">
        <v>125</v>
      </c>
      <c r="C21" s="117" t="s">
        <v>109</v>
      </c>
      <c r="D21" s="118">
        <v>0</v>
      </c>
      <c r="E21" s="119" t="s">
        <v>110</v>
      </c>
      <c r="F21" s="120">
        <f t="shared" si="0"/>
        <v>0</v>
      </c>
      <c r="G21" s="121">
        <v>0</v>
      </c>
      <c r="H21" s="122" t="s">
        <v>111</v>
      </c>
      <c r="I21" s="123">
        <f t="shared" si="1"/>
        <v>0</v>
      </c>
      <c r="J21" s="118">
        <v>0</v>
      </c>
      <c r="K21" s="119" t="s">
        <v>112</v>
      </c>
      <c r="L21" s="120">
        <f t="shared" si="11"/>
        <v>0</v>
      </c>
      <c r="M21" s="121"/>
      <c r="N21" s="122" t="s">
        <v>113</v>
      </c>
      <c r="O21" s="123"/>
      <c r="P21" s="118">
        <v>0</v>
      </c>
      <c r="Q21" s="119" t="s">
        <v>114</v>
      </c>
      <c r="R21" s="120">
        <f t="shared" si="2"/>
        <v>0</v>
      </c>
      <c r="S21" s="121">
        <v>0</v>
      </c>
      <c r="T21" s="124" t="s">
        <v>115</v>
      </c>
      <c r="U21" s="123">
        <f t="shared" si="3"/>
        <v>0</v>
      </c>
      <c r="V21" s="125"/>
      <c r="W21" s="126" t="s">
        <v>116</v>
      </c>
      <c r="X21" s="120">
        <f t="shared" si="4"/>
        <v>0</v>
      </c>
      <c r="Y21" s="122"/>
      <c r="Z21" s="124" t="s">
        <v>112</v>
      </c>
      <c r="AA21" s="123">
        <f t="shared" si="5"/>
        <v>0</v>
      </c>
      <c r="AB21" s="118">
        <v>0</v>
      </c>
      <c r="AC21" s="126" t="s">
        <v>112</v>
      </c>
      <c r="AD21" s="120">
        <f t="shared" si="6"/>
        <v>0</v>
      </c>
      <c r="AE21" s="124">
        <v>0</v>
      </c>
      <c r="AF21" s="124" t="s">
        <v>113</v>
      </c>
      <c r="AG21" s="123">
        <f t="shared" si="7"/>
        <v>0</v>
      </c>
      <c r="AH21" s="118" t="s">
        <v>356</v>
      </c>
      <c r="AI21" s="126" t="s">
        <v>117</v>
      </c>
      <c r="AJ21" s="120"/>
      <c r="AK21" s="124" t="s">
        <v>357</v>
      </c>
      <c r="AL21" s="124" t="s">
        <v>116</v>
      </c>
      <c r="AM21" s="123"/>
      <c r="AN21" s="118">
        <v>0</v>
      </c>
      <c r="AO21" s="126" t="s">
        <v>112</v>
      </c>
      <c r="AP21" s="120">
        <f t="shared" si="9"/>
        <v>0</v>
      </c>
      <c r="AQ21" s="237"/>
      <c r="AR21" s="122" t="s">
        <v>355</v>
      </c>
      <c r="AS21" s="239"/>
      <c r="AT21" s="127"/>
    </row>
    <row r="22" spans="1:46" ht="30" x14ac:dyDescent="0.25">
      <c r="A22" s="115" t="s">
        <v>123</v>
      </c>
      <c r="B22" s="116" t="s">
        <v>126</v>
      </c>
      <c r="C22" s="117" t="s">
        <v>109</v>
      </c>
      <c r="D22" s="118">
        <v>0</v>
      </c>
      <c r="E22" s="119" t="s">
        <v>110</v>
      </c>
      <c r="F22" s="120">
        <f t="shared" si="0"/>
        <v>0</v>
      </c>
      <c r="G22" s="121">
        <v>0</v>
      </c>
      <c r="H22" s="122" t="s">
        <v>111</v>
      </c>
      <c r="I22" s="123">
        <f t="shared" si="1"/>
        <v>0</v>
      </c>
      <c r="J22" s="118">
        <v>0</v>
      </c>
      <c r="K22" s="119" t="s">
        <v>112</v>
      </c>
      <c r="L22" s="120">
        <f t="shared" si="11"/>
        <v>0</v>
      </c>
      <c r="M22" s="121"/>
      <c r="N22" s="122" t="s">
        <v>113</v>
      </c>
      <c r="O22" s="123"/>
      <c r="P22" s="118">
        <v>0</v>
      </c>
      <c r="Q22" s="119" t="s">
        <v>114</v>
      </c>
      <c r="R22" s="120">
        <f t="shared" si="2"/>
        <v>0</v>
      </c>
      <c r="S22" s="121">
        <v>0</v>
      </c>
      <c r="T22" s="124" t="s">
        <v>115</v>
      </c>
      <c r="U22" s="123">
        <f t="shared" si="3"/>
        <v>0</v>
      </c>
      <c r="V22" s="125"/>
      <c r="W22" s="126" t="s">
        <v>116</v>
      </c>
      <c r="X22" s="120">
        <f t="shared" si="4"/>
        <v>0</v>
      </c>
      <c r="Y22" s="122"/>
      <c r="Z22" s="124" t="s">
        <v>112</v>
      </c>
      <c r="AA22" s="123">
        <f t="shared" si="5"/>
        <v>0</v>
      </c>
      <c r="AB22" s="118">
        <v>0</v>
      </c>
      <c r="AC22" s="126" t="s">
        <v>112</v>
      </c>
      <c r="AD22" s="120">
        <f t="shared" si="6"/>
        <v>0</v>
      </c>
      <c r="AE22" s="124">
        <v>0</v>
      </c>
      <c r="AF22" s="124" t="s">
        <v>113</v>
      </c>
      <c r="AG22" s="123">
        <f t="shared" si="7"/>
        <v>0</v>
      </c>
      <c r="AH22" s="118" t="s">
        <v>356</v>
      </c>
      <c r="AI22" s="126" t="s">
        <v>117</v>
      </c>
      <c r="AJ22" s="120"/>
      <c r="AK22" s="124" t="s">
        <v>357</v>
      </c>
      <c r="AL22" s="124" t="s">
        <v>116</v>
      </c>
      <c r="AM22" s="123"/>
      <c r="AN22" s="118">
        <v>0</v>
      </c>
      <c r="AO22" s="126" t="s">
        <v>112</v>
      </c>
      <c r="AP22" s="120">
        <f t="shared" si="9"/>
        <v>0</v>
      </c>
      <c r="AQ22" s="237"/>
      <c r="AR22" s="122" t="s">
        <v>355</v>
      </c>
      <c r="AS22" s="239"/>
      <c r="AT22" s="127"/>
    </row>
    <row r="23" spans="1:46" ht="30" x14ac:dyDescent="0.25">
      <c r="A23" s="115" t="s">
        <v>123</v>
      </c>
      <c r="B23" s="116" t="s">
        <v>127</v>
      </c>
      <c r="C23" s="117" t="s">
        <v>109</v>
      </c>
      <c r="D23" s="118">
        <v>0</v>
      </c>
      <c r="E23" s="119" t="s">
        <v>110</v>
      </c>
      <c r="F23" s="120">
        <f t="shared" si="0"/>
        <v>0</v>
      </c>
      <c r="G23" s="121">
        <v>0</v>
      </c>
      <c r="H23" s="122" t="s">
        <v>111</v>
      </c>
      <c r="I23" s="123">
        <f t="shared" si="1"/>
        <v>0</v>
      </c>
      <c r="J23" s="118">
        <v>0</v>
      </c>
      <c r="K23" s="119" t="s">
        <v>112</v>
      </c>
      <c r="L23" s="120">
        <f t="shared" si="11"/>
        <v>0</v>
      </c>
      <c r="M23" s="121"/>
      <c r="N23" s="122" t="s">
        <v>113</v>
      </c>
      <c r="O23" s="123"/>
      <c r="P23" s="118">
        <v>0</v>
      </c>
      <c r="Q23" s="119" t="s">
        <v>114</v>
      </c>
      <c r="R23" s="120">
        <f t="shared" si="2"/>
        <v>0</v>
      </c>
      <c r="S23" s="121">
        <v>0</v>
      </c>
      <c r="T23" s="124" t="s">
        <v>115</v>
      </c>
      <c r="U23" s="123">
        <f t="shared" si="3"/>
        <v>0</v>
      </c>
      <c r="V23" s="125"/>
      <c r="W23" s="126" t="s">
        <v>116</v>
      </c>
      <c r="X23" s="120">
        <f t="shared" si="4"/>
        <v>0</v>
      </c>
      <c r="Y23" s="122"/>
      <c r="Z23" s="124" t="s">
        <v>112</v>
      </c>
      <c r="AA23" s="123">
        <f t="shared" si="5"/>
        <v>0</v>
      </c>
      <c r="AB23" s="118">
        <v>0</v>
      </c>
      <c r="AC23" s="126" t="s">
        <v>112</v>
      </c>
      <c r="AD23" s="120">
        <f t="shared" si="6"/>
        <v>0</v>
      </c>
      <c r="AE23" s="124">
        <v>0</v>
      </c>
      <c r="AF23" s="124" t="s">
        <v>113</v>
      </c>
      <c r="AG23" s="123">
        <f t="shared" si="7"/>
        <v>0</v>
      </c>
      <c r="AH23" s="118" t="s">
        <v>356</v>
      </c>
      <c r="AI23" s="126" t="s">
        <v>117</v>
      </c>
      <c r="AJ23" s="120"/>
      <c r="AK23" s="124" t="s">
        <v>357</v>
      </c>
      <c r="AL23" s="124" t="s">
        <v>116</v>
      </c>
      <c r="AM23" s="123"/>
      <c r="AN23" s="118">
        <v>0</v>
      </c>
      <c r="AO23" s="126" t="s">
        <v>112</v>
      </c>
      <c r="AP23" s="120">
        <f t="shared" si="9"/>
        <v>0</v>
      </c>
      <c r="AQ23" s="237"/>
      <c r="AR23" s="122" t="s">
        <v>355</v>
      </c>
      <c r="AS23" s="239"/>
      <c r="AT23" s="127"/>
    </row>
    <row r="24" spans="1:46" ht="30" x14ac:dyDescent="0.25">
      <c r="A24" s="115" t="s">
        <v>123</v>
      </c>
      <c r="B24" s="116" t="s">
        <v>128</v>
      </c>
      <c r="C24" s="117" t="s">
        <v>109</v>
      </c>
      <c r="D24" s="118">
        <v>0</v>
      </c>
      <c r="E24" s="119" t="s">
        <v>110</v>
      </c>
      <c r="F24" s="120">
        <f t="shared" si="0"/>
        <v>0</v>
      </c>
      <c r="G24" s="121">
        <v>0</v>
      </c>
      <c r="H24" s="122" t="s">
        <v>111</v>
      </c>
      <c r="I24" s="123">
        <f t="shared" si="1"/>
        <v>0</v>
      </c>
      <c r="J24" s="118">
        <v>0</v>
      </c>
      <c r="K24" s="119" t="s">
        <v>112</v>
      </c>
      <c r="L24" s="120">
        <f t="shared" si="11"/>
        <v>0</v>
      </c>
      <c r="M24" s="121"/>
      <c r="N24" s="122" t="s">
        <v>113</v>
      </c>
      <c r="O24" s="123"/>
      <c r="P24" s="118">
        <v>0</v>
      </c>
      <c r="Q24" s="119" t="s">
        <v>114</v>
      </c>
      <c r="R24" s="120">
        <f t="shared" si="2"/>
        <v>0</v>
      </c>
      <c r="S24" s="121">
        <v>0</v>
      </c>
      <c r="T24" s="124" t="s">
        <v>115</v>
      </c>
      <c r="U24" s="123">
        <f t="shared" si="3"/>
        <v>0</v>
      </c>
      <c r="V24" s="125"/>
      <c r="W24" s="126" t="s">
        <v>116</v>
      </c>
      <c r="X24" s="120">
        <f t="shared" si="4"/>
        <v>0</v>
      </c>
      <c r="Y24" s="122"/>
      <c r="Z24" s="124" t="s">
        <v>112</v>
      </c>
      <c r="AA24" s="123">
        <f t="shared" si="5"/>
        <v>0</v>
      </c>
      <c r="AB24" s="118">
        <v>0</v>
      </c>
      <c r="AC24" s="126" t="s">
        <v>112</v>
      </c>
      <c r="AD24" s="120">
        <f t="shared" si="6"/>
        <v>0</v>
      </c>
      <c r="AE24" s="124">
        <v>0</v>
      </c>
      <c r="AF24" s="124" t="s">
        <v>113</v>
      </c>
      <c r="AG24" s="123">
        <f t="shared" si="7"/>
        <v>0</v>
      </c>
      <c r="AH24" s="118" t="s">
        <v>356</v>
      </c>
      <c r="AI24" s="126" t="s">
        <v>117</v>
      </c>
      <c r="AJ24" s="120"/>
      <c r="AK24" s="124">
        <v>100</v>
      </c>
      <c r="AL24" s="124" t="s">
        <v>116</v>
      </c>
      <c r="AM24" s="123">
        <f t="shared" si="8"/>
        <v>1</v>
      </c>
      <c r="AN24" s="118">
        <v>0</v>
      </c>
      <c r="AO24" s="126" t="s">
        <v>112</v>
      </c>
      <c r="AP24" s="120">
        <f t="shared" si="9"/>
        <v>0</v>
      </c>
      <c r="AQ24" s="237"/>
      <c r="AR24" s="122" t="s">
        <v>355</v>
      </c>
      <c r="AS24" s="239"/>
      <c r="AT24" s="127"/>
    </row>
    <row r="25" spans="1:46" ht="30" x14ac:dyDescent="0.25">
      <c r="A25" s="115" t="s">
        <v>123</v>
      </c>
      <c r="B25" s="116" t="s">
        <v>129</v>
      </c>
      <c r="C25" s="117" t="s">
        <v>109</v>
      </c>
      <c r="D25" s="118">
        <v>0</v>
      </c>
      <c r="E25" s="119" t="s">
        <v>110</v>
      </c>
      <c r="F25" s="120">
        <f t="shared" si="0"/>
        <v>0</v>
      </c>
      <c r="G25" s="121">
        <v>0</v>
      </c>
      <c r="H25" s="122" t="s">
        <v>111</v>
      </c>
      <c r="I25" s="123">
        <f t="shared" si="1"/>
        <v>0</v>
      </c>
      <c r="J25" s="118">
        <v>0</v>
      </c>
      <c r="K25" s="119" t="s">
        <v>112</v>
      </c>
      <c r="L25" s="120">
        <f t="shared" si="11"/>
        <v>0</v>
      </c>
      <c r="M25" s="121"/>
      <c r="N25" s="122" t="s">
        <v>113</v>
      </c>
      <c r="O25" s="123"/>
      <c r="P25" s="118">
        <v>0</v>
      </c>
      <c r="Q25" s="119" t="s">
        <v>114</v>
      </c>
      <c r="R25" s="120">
        <f t="shared" si="2"/>
        <v>0</v>
      </c>
      <c r="S25" s="121">
        <v>0</v>
      </c>
      <c r="T25" s="124" t="s">
        <v>115</v>
      </c>
      <c r="U25" s="123">
        <f t="shared" si="3"/>
        <v>0</v>
      </c>
      <c r="V25" s="125"/>
      <c r="W25" s="126" t="s">
        <v>116</v>
      </c>
      <c r="X25" s="120">
        <f t="shared" si="4"/>
        <v>0</v>
      </c>
      <c r="Y25" s="122"/>
      <c r="Z25" s="124" t="s">
        <v>112</v>
      </c>
      <c r="AA25" s="123">
        <f t="shared" si="5"/>
        <v>0</v>
      </c>
      <c r="AB25" s="118">
        <v>0</v>
      </c>
      <c r="AC25" s="126" t="s">
        <v>112</v>
      </c>
      <c r="AD25" s="120">
        <f t="shared" si="6"/>
        <v>0</v>
      </c>
      <c r="AE25" s="124">
        <v>0</v>
      </c>
      <c r="AF25" s="124" t="s">
        <v>113</v>
      </c>
      <c r="AG25" s="123">
        <f t="shared" si="7"/>
        <v>0</v>
      </c>
      <c r="AH25" s="118" t="s">
        <v>356</v>
      </c>
      <c r="AI25" s="126" t="s">
        <v>117</v>
      </c>
      <c r="AJ25" s="120"/>
      <c r="AK25" s="124">
        <v>100</v>
      </c>
      <c r="AL25" s="124" t="s">
        <v>116</v>
      </c>
      <c r="AM25" s="123">
        <f t="shared" si="8"/>
        <v>1</v>
      </c>
      <c r="AN25" s="118">
        <v>0</v>
      </c>
      <c r="AO25" s="126" t="s">
        <v>112</v>
      </c>
      <c r="AP25" s="120">
        <f t="shared" si="9"/>
        <v>0</v>
      </c>
      <c r="AQ25" s="237"/>
      <c r="AR25" s="122" t="s">
        <v>355</v>
      </c>
      <c r="AS25" s="239"/>
      <c r="AT25" s="127"/>
    </row>
    <row r="26" spans="1:46" ht="30" x14ac:dyDescent="0.25">
      <c r="A26" s="115" t="s">
        <v>123</v>
      </c>
      <c r="B26" s="116" t="s">
        <v>130</v>
      </c>
      <c r="C26" s="117" t="s">
        <v>109</v>
      </c>
      <c r="D26" s="118">
        <v>0</v>
      </c>
      <c r="E26" s="119" t="s">
        <v>110</v>
      </c>
      <c r="F26" s="120">
        <f t="shared" si="0"/>
        <v>0</v>
      </c>
      <c r="G26" s="121">
        <v>0</v>
      </c>
      <c r="H26" s="122" t="s">
        <v>111</v>
      </c>
      <c r="I26" s="123">
        <f t="shared" si="1"/>
        <v>0</v>
      </c>
      <c r="J26" s="118">
        <v>0</v>
      </c>
      <c r="K26" s="119" t="s">
        <v>112</v>
      </c>
      <c r="L26" s="120">
        <f t="shared" si="11"/>
        <v>0</v>
      </c>
      <c r="M26" s="121"/>
      <c r="N26" s="122" t="s">
        <v>113</v>
      </c>
      <c r="O26" s="123"/>
      <c r="P26" s="118">
        <v>0</v>
      </c>
      <c r="Q26" s="119" t="s">
        <v>114</v>
      </c>
      <c r="R26" s="120">
        <f t="shared" si="2"/>
        <v>0</v>
      </c>
      <c r="S26" s="121">
        <v>0</v>
      </c>
      <c r="T26" s="124" t="s">
        <v>115</v>
      </c>
      <c r="U26" s="123">
        <f t="shared" si="3"/>
        <v>0</v>
      </c>
      <c r="V26" s="125"/>
      <c r="W26" s="126" t="s">
        <v>116</v>
      </c>
      <c r="X26" s="120">
        <f t="shared" si="4"/>
        <v>0</v>
      </c>
      <c r="Y26" s="122"/>
      <c r="Z26" s="124" t="s">
        <v>112</v>
      </c>
      <c r="AA26" s="123">
        <f t="shared" si="5"/>
        <v>0</v>
      </c>
      <c r="AB26" s="118">
        <v>0</v>
      </c>
      <c r="AC26" s="126" t="s">
        <v>112</v>
      </c>
      <c r="AD26" s="120">
        <f t="shared" si="6"/>
        <v>0</v>
      </c>
      <c r="AE26" s="124">
        <v>0</v>
      </c>
      <c r="AF26" s="124" t="s">
        <v>113</v>
      </c>
      <c r="AG26" s="123">
        <f t="shared" si="7"/>
        <v>0</v>
      </c>
      <c r="AH26" s="118" t="s">
        <v>356</v>
      </c>
      <c r="AI26" s="126" t="s">
        <v>117</v>
      </c>
      <c r="AJ26" s="120"/>
      <c r="AK26" s="124" t="s">
        <v>357</v>
      </c>
      <c r="AL26" s="124" t="s">
        <v>116</v>
      </c>
      <c r="AM26" s="123"/>
      <c r="AN26" s="118">
        <v>0</v>
      </c>
      <c r="AO26" s="126" t="s">
        <v>112</v>
      </c>
      <c r="AP26" s="120">
        <f t="shared" si="9"/>
        <v>0</v>
      </c>
      <c r="AQ26" s="237"/>
      <c r="AR26" s="122" t="s">
        <v>355</v>
      </c>
      <c r="AS26" s="239"/>
      <c r="AT26" s="127"/>
    </row>
    <row r="27" spans="1:46" ht="30" x14ac:dyDescent="0.25">
      <c r="A27" s="115" t="s">
        <v>131</v>
      </c>
      <c r="B27" s="116" t="s">
        <v>132</v>
      </c>
      <c r="C27" s="117" t="s">
        <v>109</v>
      </c>
      <c r="D27" s="118">
        <v>0</v>
      </c>
      <c r="E27" s="119" t="s">
        <v>110</v>
      </c>
      <c r="F27" s="120">
        <f t="shared" si="0"/>
        <v>0</v>
      </c>
      <c r="G27" s="121">
        <v>0</v>
      </c>
      <c r="H27" s="122" t="s">
        <v>111</v>
      </c>
      <c r="I27" s="123">
        <f t="shared" si="1"/>
        <v>0</v>
      </c>
      <c r="J27" s="118">
        <v>22.22</v>
      </c>
      <c r="K27" s="119" t="s">
        <v>112</v>
      </c>
      <c r="L27" s="120">
        <f t="shared" si="11"/>
        <v>0</v>
      </c>
      <c r="M27" s="121"/>
      <c r="N27" s="122" t="s">
        <v>113</v>
      </c>
      <c r="O27" s="123"/>
      <c r="P27" s="118">
        <v>0</v>
      </c>
      <c r="Q27" s="119" t="s">
        <v>114</v>
      </c>
      <c r="R27" s="120">
        <f t="shared" si="2"/>
        <v>0</v>
      </c>
      <c r="S27" s="121">
        <v>0</v>
      </c>
      <c r="T27" s="124" t="s">
        <v>115</v>
      </c>
      <c r="U27" s="123">
        <f t="shared" si="3"/>
        <v>0</v>
      </c>
      <c r="V27" s="125"/>
      <c r="W27" s="126" t="s">
        <v>116</v>
      </c>
      <c r="X27" s="120">
        <f t="shared" si="4"/>
        <v>0</v>
      </c>
      <c r="Y27" s="122"/>
      <c r="Z27" s="124" t="s">
        <v>112</v>
      </c>
      <c r="AA27" s="123">
        <f t="shared" si="5"/>
        <v>0</v>
      </c>
      <c r="AB27" s="118">
        <v>0</v>
      </c>
      <c r="AC27" s="126" t="s">
        <v>112</v>
      </c>
      <c r="AD27" s="120">
        <f t="shared" si="6"/>
        <v>0</v>
      </c>
      <c r="AE27" s="124">
        <v>0</v>
      </c>
      <c r="AF27" s="124" t="s">
        <v>113</v>
      </c>
      <c r="AG27" s="123">
        <f t="shared" si="7"/>
        <v>0</v>
      </c>
      <c r="AH27" s="118" t="s">
        <v>356</v>
      </c>
      <c r="AI27" s="126" t="s">
        <v>117</v>
      </c>
      <c r="AJ27" s="120"/>
      <c r="AK27" s="124">
        <v>100</v>
      </c>
      <c r="AL27" s="124" t="s">
        <v>116</v>
      </c>
      <c r="AM27" s="123">
        <f t="shared" si="8"/>
        <v>1</v>
      </c>
      <c r="AN27" s="118">
        <v>0</v>
      </c>
      <c r="AO27" s="126" t="s">
        <v>112</v>
      </c>
      <c r="AP27" s="120">
        <f t="shared" si="9"/>
        <v>0</v>
      </c>
      <c r="AQ27" s="237">
        <v>37.61</v>
      </c>
      <c r="AR27" s="122" t="s">
        <v>355</v>
      </c>
      <c r="AS27" s="239">
        <f>IF(AQ27&gt;=60,1,0)</f>
        <v>0</v>
      </c>
      <c r="AT27" s="127"/>
    </row>
    <row r="28" spans="1:46" ht="30" x14ac:dyDescent="0.25">
      <c r="A28" s="115" t="s">
        <v>131</v>
      </c>
      <c r="B28" s="116" t="s">
        <v>133</v>
      </c>
      <c r="C28" s="117" t="s">
        <v>109</v>
      </c>
      <c r="D28" s="118">
        <v>0.01</v>
      </c>
      <c r="E28" s="119" t="s">
        <v>110</v>
      </c>
      <c r="F28" s="120">
        <f t="shared" si="0"/>
        <v>0</v>
      </c>
      <c r="G28" s="121">
        <v>2.84</v>
      </c>
      <c r="H28" s="122" t="s">
        <v>111</v>
      </c>
      <c r="I28" s="123">
        <f t="shared" si="1"/>
        <v>1</v>
      </c>
      <c r="J28" s="118">
        <v>22.22</v>
      </c>
      <c r="K28" s="119" t="s">
        <v>112</v>
      </c>
      <c r="L28" s="120">
        <f t="shared" si="11"/>
        <v>0</v>
      </c>
      <c r="M28" s="121"/>
      <c r="N28" s="122" t="s">
        <v>113</v>
      </c>
      <c r="O28" s="123"/>
      <c r="P28" s="118">
        <v>0</v>
      </c>
      <c r="Q28" s="119" t="s">
        <v>114</v>
      </c>
      <c r="R28" s="120">
        <f t="shared" si="2"/>
        <v>0</v>
      </c>
      <c r="S28" s="121">
        <v>0</v>
      </c>
      <c r="T28" s="124" t="s">
        <v>115</v>
      </c>
      <c r="U28" s="123">
        <f t="shared" si="3"/>
        <v>0</v>
      </c>
      <c r="V28" s="125"/>
      <c r="W28" s="126" t="s">
        <v>116</v>
      </c>
      <c r="X28" s="120">
        <f t="shared" si="4"/>
        <v>0</v>
      </c>
      <c r="Y28" s="122"/>
      <c r="Z28" s="124" t="s">
        <v>112</v>
      </c>
      <c r="AA28" s="123">
        <f t="shared" si="5"/>
        <v>0</v>
      </c>
      <c r="AB28" s="118">
        <v>0</v>
      </c>
      <c r="AC28" s="126" t="s">
        <v>112</v>
      </c>
      <c r="AD28" s="120">
        <f t="shared" si="6"/>
        <v>0</v>
      </c>
      <c r="AE28" s="124">
        <v>0</v>
      </c>
      <c r="AF28" s="124" t="s">
        <v>113</v>
      </c>
      <c r="AG28" s="123">
        <f t="shared" si="7"/>
        <v>0</v>
      </c>
      <c r="AH28" s="118" t="s">
        <v>356</v>
      </c>
      <c r="AI28" s="126" t="s">
        <v>117</v>
      </c>
      <c r="AJ28" s="120"/>
      <c r="AK28" s="124">
        <v>100</v>
      </c>
      <c r="AL28" s="124" t="s">
        <v>116</v>
      </c>
      <c r="AM28" s="123">
        <f t="shared" si="8"/>
        <v>1</v>
      </c>
      <c r="AN28" s="118">
        <v>0</v>
      </c>
      <c r="AO28" s="126" t="s">
        <v>112</v>
      </c>
      <c r="AP28" s="120">
        <f t="shared" si="9"/>
        <v>0</v>
      </c>
      <c r="AQ28" s="237"/>
      <c r="AR28" s="122" t="s">
        <v>355</v>
      </c>
      <c r="AS28" s="239"/>
      <c r="AT28" s="127"/>
    </row>
    <row r="29" spans="1:46" ht="30" x14ac:dyDescent="0.25">
      <c r="A29" s="115" t="s">
        <v>131</v>
      </c>
      <c r="B29" s="116" t="s">
        <v>134</v>
      </c>
      <c r="C29" s="117" t="s">
        <v>109</v>
      </c>
      <c r="D29" s="118">
        <v>0.01</v>
      </c>
      <c r="E29" s="119" t="s">
        <v>110</v>
      </c>
      <c r="F29" s="120">
        <f t="shared" si="0"/>
        <v>0</v>
      </c>
      <c r="G29" s="121">
        <v>0</v>
      </c>
      <c r="H29" s="122" t="s">
        <v>111</v>
      </c>
      <c r="I29" s="123">
        <f t="shared" si="1"/>
        <v>0</v>
      </c>
      <c r="J29" s="118">
        <v>33.33</v>
      </c>
      <c r="K29" s="119" t="s">
        <v>112</v>
      </c>
      <c r="L29" s="120">
        <f t="shared" si="11"/>
        <v>0</v>
      </c>
      <c r="M29" s="121"/>
      <c r="N29" s="122" t="s">
        <v>113</v>
      </c>
      <c r="O29" s="123"/>
      <c r="P29" s="118">
        <v>0</v>
      </c>
      <c r="Q29" s="119" t="s">
        <v>114</v>
      </c>
      <c r="R29" s="120">
        <f t="shared" si="2"/>
        <v>0</v>
      </c>
      <c r="S29" s="121">
        <v>3.0000000000000001E-3</v>
      </c>
      <c r="T29" s="124" t="s">
        <v>115</v>
      </c>
      <c r="U29" s="123">
        <f t="shared" si="3"/>
        <v>0</v>
      </c>
      <c r="V29" s="125"/>
      <c r="W29" s="126" t="s">
        <v>116</v>
      </c>
      <c r="X29" s="120">
        <f t="shared" si="4"/>
        <v>0</v>
      </c>
      <c r="Y29" s="122"/>
      <c r="Z29" s="124" t="s">
        <v>112</v>
      </c>
      <c r="AA29" s="123">
        <f t="shared" si="5"/>
        <v>0</v>
      </c>
      <c r="AB29" s="118">
        <v>100</v>
      </c>
      <c r="AC29" s="126" t="s">
        <v>112</v>
      </c>
      <c r="AD29" s="120">
        <f t="shared" si="6"/>
        <v>1</v>
      </c>
      <c r="AE29" s="124">
        <v>5.05</v>
      </c>
      <c r="AF29" s="124" t="s">
        <v>113</v>
      </c>
      <c r="AG29" s="123">
        <f t="shared" si="7"/>
        <v>0</v>
      </c>
      <c r="AH29" s="118" t="s">
        <v>356</v>
      </c>
      <c r="AI29" s="126" t="s">
        <v>117</v>
      </c>
      <c r="AJ29" s="120"/>
      <c r="AK29" s="124" t="s">
        <v>357</v>
      </c>
      <c r="AL29" s="124" t="s">
        <v>116</v>
      </c>
      <c r="AM29" s="123"/>
      <c r="AN29" s="118">
        <v>0</v>
      </c>
      <c r="AO29" s="126" t="s">
        <v>112</v>
      </c>
      <c r="AP29" s="120">
        <f t="shared" si="9"/>
        <v>0</v>
      </c>
      <c r="AQ29" s="237"/>
      <c r="AR29" s="122" t="s">
        <v>355</v>
      </c>
      <c r="AS29" s="239"/>
      <c r="AT29" s="127"/>
    </row>
    <row r="30" spans="1:46" ht="30" x14ac:dyDescent="0.25">
      <c r="A30" s="115" t="s">
        <v>131</v>
      </c>
      <c r="B30" s="116" t="s">
        <v>135</v>
      </c>
      <c r="C30" s="117" t="s">
        <v>109</v>
      </c>
      <c r="D30" s="118">
        <v>0</v>
      </c>
      <c r="E30" s="119" t="s">
        <v>110</v>
      </c>
      <c r="F30" s="120">
        <f t="shared" si="0"/>
        <v>0</v>
      </c>
      <c r="G30" s="121">
        <v>11.34</v>
      </c>
      <c r="H30" s="122" t="s">
        <v>111</v>
      </c>
      <c r="I30" s="123">
        <f t="shared" si="1"/>
        <v>1</v>
      </c>
      <c r="J30" s="118">
        <v>25.93</v>
      </c>
      <c r="K30" s="119" t="s">
        <v>112</v>
      </c>
      <c r="L30" s="120">
        <f t="shared" si="11"/>
        <v>0</v>
      </c>
      <c r="M30" s="121"/>
      <c r="N30" s="122" t="s">
        <v>113</v>
      </c>
      <c r="O30" s="123"/>
      <c r="P30" s="118">
        <v>0</v>
      </c>
      <c r="Q30" s="119" t="s">
        <v>114</v>
      </c>
      <c r="R30" s="120">
        <f t="shared" si="2"/>
        <v>0</v>
      </c>
      <c r="S30" s="121">
        <v>3.0000000000000001E-3</v>
      </c>
      <c r="T30" s="124" t="s">
        <v>115</v>
      </c>
      <c r="U30" s="123">
        <f t="shared" si="3"/>
        <v>0</v>
      </c>
      <c r="V30" s="125"/>
      <c r="W30" s="126" t="s">
        <v>116</v>
      </c>
      <c r="X30" s="120">
        <f t="shared" si="4"/>
        <v>0</v>
      </c>
      <c r="Y30" s="122"/>
      <c r="Z30" s="124" t="s">
        <v>112</v>
      </c>
      <c r="AA30" s="123">
        <f t="shared" si="5"/>
        <v>0</v>
      </c>
      <c r="AB30" s="118">
        <v>0</v>
      </c>
      <c r="AC30" s="126" t="s">
        <v>112</v>
      </c>
      <c r="AD30" s="120">
        <f t="shared" si="6"/>
        <v>0</v>
      </c>
      <c r="AE30" s="124">
        <v>5.29</v>
      </c>
      <c r="AF30" s="124" t="s">
        <v>113</v>
      </c>
      <c r="AG30" s="123">
        <f t="shared" si="7"/>
        <v>0</v>
      </c>
      <c r="AH30" s="118" t="s">
        <v>356</v>
      </c>
      <c r="AI30" s="126" t="s">
        <v>117</v>
      </c>
      <c r="AJ30" s="120"/>
      <c r="AK30" s="124">
        <v>0</v>
      </c>
      <c r="AL30" s="124" t="s">
        <v>116</v>
      </c>
      <c r="AM30" s="123">
        <f t="shared" si="8"/>
        <v>0</v>
      </c>
      <c r="AN30" s="118">
        <v>0</v>
      </c>
      <c r="AO30" s="126" t="s">
        <v>112</v>
      </c>
      <c r="AP30" s="120">
        <f t="shared" si="9"/>
        <v>0</v>
      </c>
      <c r="AQ30" s="237"/>
      <c r="AR30" s="122" t="s">
        <v>355</v>
      </c>
      <c r="AS30" s="239"/>
      <c r="AT30" s="127"/>
    </row>
    <row r="31" spans="1:46" ht="30" x14ac:dyDescent="0.25">
      <c r="A31" s="115" t="s">
        <v>131</v>
      </c>
      <c r="B31" s="116" t="s">
        <v>136</v>
      </c>
      <c r="C31" s="117" t="s">
        <v>109</v>
      </c>
      <c r="D31" s="118">
        <v>0</v>
      </c>
      <c r="E31" s="119" t="s">
        <v>110</v>
      </c>
      <c r="F31" s="120">
        <f t="shared" si="0"/>
        <v>0</v>
      </c>
      <c r="G31" s="121">
        <v>5.2</v>
      </c>
      <c r="H31" s="122" t="s">
        <v>111</v>
      </c>
      <c r="I31" s="123">
        <f t="shared" si="1"/>
        <v>1</v>
      </c>
      <c r="J31" s="118">
        <v>25.93</v>
      </c>
      <c r="K31" s="119" t="s">
        <v>112</v>
      </c>
      <c r="L31" s="120">
        <f t="shared" si="11"/>
        <v>0</v>
      </c>
      <c r="M31" s="121"/>
      <c r="N31" s="122" t="s">
        <v>113</v>
      </c>
      <c r="O31" s="123"/>
      <c r="P31" s="118">
        <v>0</v>
      </c>
      <c r="Q31" s="119" t="s">
        <v>114</v>
      </c>
      <c r="R31" s="120">
        <f t="shared" si="2"/>
        <v>0</v>
      </c>
      <c r="S31" s="121">
        <v>2E-3</v>
      </c>
      <c r="T31" s="124" t="s">
        <v>115</v>
      </c>
      <c r="U31" s="123">
        <f t="shared" si="3"/>
        <v>0</v>
      </c>
      <c r="V31" s="125"/>
      <c r="W31" s="126" t="s">
        <v>116</v>
      </c>
      <c r="X31" s="120">
        <f t="shared" si="4"/>
        <v>0</v>
      </c>
      <c r="Y31" s="122"/>
      <c r="Z31" s="124" t="s">
        <v>112</v>
      </c>
      <c r="AA31" s="123">
        <f t="shared" si="5"/>
        <v>0</v>
      </c>
      <c r="AB31" s="118">
        <v>0</v>
      </c>
      <c r="AC31" s="126" t="s">
        <v>112</v>
      </c>
      <c r="AD31" s="120">
        <f t="shared" si="6"/>
        <v>0</v>
      </c>
      <c r="AE31" s="124">
        <v>6.63</v>
      </c>
      <c r="AF31" s="124" t="s">
        <v>113</v>
      </c>
      <c r="AG31" s="123">
        <f t="shared" si="7"/>
        <v>0</v>
      </c>
      <c r="AH31" s="118" t="s">
        <v>356</v>
      </c>
      <c r="AI31" s="126" t="s">
        <v>117</v>
      </c>
      <c r="AJ31" s="120"/>
      <c r="AK31" s="124" t="s">
        <v>357</v>
      </c>
      <c r="AL31" s="124" t="s">
        <v>116</v>
      </c>
      <c r="AM31" s="123"/>
      <c r="AN31" s="118">
        <v>0</v>
      </c>
      <c r="AO31" s="126" t="s">
        <v>112</v>
      </c>
      <c r="AP31" s="120">
        <f t="shared" si="9"/>
        <v>0</v>
      </c>
      <c r="AQ31" s="237"/>
      <c r="AR31" s="122" t="s">
        <v>355</v>
      </c>
      <c r="AS31" s="239"/>
      <c r="AT31" s="127"/>
    </row>
    <row r="32" spans="1:46" ht="30" x14ac:dyDescent="0.25">
      <c r="A32" s="115" t="s">
        <v>131</v>
      </c>
      <c r="B32" s="116" t="s">
        <v>137</v>
      </c>
      <c r="C32" s="117" t="s">
        <v>109</v>
      </c>
      <c r="D32" s="118">
        <v>0.01</v>
      </c>
      <c r="E32" s="119" t="s">
        <v>110</v>
      </c>
      <c r="F32" s="120">
        <f t="shared" si="0"/>
        <v>0</v>
      </c>
      <c r="G32" s="121">
        <v>0</v>
      </c>
      <c r="H32" s="122" t="s">
        <v>111</v>
      </c>
      <c r="I32" s="123">
        <f t="shared" si="1"/>
        <v>0</v>
      </c>
      <c r="J32" s="118">
        <v>29.63</v>
      </c>
      <c r="K32" s="119" t="s">
        <v>112</v>
      </c>
      <c r="L32" s="120">
        <f t="shared" si="11"/>
        <v>0</v>
      </c>
      <c r="M32" s="121"/>
      <c r="N32" s="122" t="s">
        <v>113</v>
      </c>
      <c r="O32" s="123"/>
      <c r="P32" s="118">
        <v>0</v>
      </c>
      <c r="Q32" s="119" t="s">
        <v>114</v>
      </c>
      <c r="R32" s="120">
        <f t="shared" si="2"/>
        <v>0</v>
      </c>
      <c r="S32" s="121">
        <v>4.0000000000000001E-3</v>
      </c>
      <c r="T32" s="124" t="s">
        <v>115</v>
      </c>
      <c r="U32" s="123">
        <f t="shared" si="3"/>
        <v>0</v>
      </c>
      <c r="V32" s="125"/>
      <c r="W32" s="126" t="s">
        <v>116</v>
      </c>
      <c r="X32" s="120">
        <f t="shared" si="4"/>
        <v>0</v>
      </c>
      <c r="Y32" s="122"/>
      <c r="Z32" s="124" t="s">
        <v>112</v>
      </c>
      <c r="AA32" s="123">
        <f t="shared" si="5"/>
        <v>0</v>
      </c>
      <c r="AB32" s="118">
        <v>100</v>
      </c>
      <c r="AC32" s="126" t="s">
        <v>112</v>
      </c>
      <c r="AD32" s="120">
        <f t="shared" si="6"/>
        <v>1</v>
      </c>
      <c r="AE32" s="124">
        <v>1.65</v>
      </c>
      <c r="AF32" s="124" t="s">
        <v>113</v>
      </c>
      <c r="AG32" s="123">
        <f t="shared" si="7"/>
        <v>0</v>
      </c>
      <c r="AH32" s="118" t="s">
        <v>356</v>
      </c>
      <c r="AI32" s="126" t="s">
        <v>117</v>
      </c>
      <c r="AJ32" s="120"/>
      <c r="AK32" s="124" t="s">
        <v>357</v>
      </c>
      <c r="AL32" s="124" t="s">
        <v>116</v>
      </c>
      <c r="AM32" s="123"/>
      <c r="AN32" s="118">
        <v>0</v>
      </c>
      <c r="AO32" s="126" t="s">
        <v>112</v>
      </c>
      <c r="AP32" s="120">
        <f t="shared" si="9"/>
        <v>0</v>
      </c>
      <c r="AQ32" s="237"/>
      <c r="AR32" s="122" t="s">
        <v>355</v>
      </c>
      <c r="AS32" s="239"/>
      <c r="AT32" s="127"/>
    </row>
    <row r="33" spans="1:46" ht="30" x14ac:dyDescent="0.25">
      <c r="A33" s="115" t="s">
        <v>131</v>
      </c>
      <c r="B33" s="116" t="s">
        <v>138</v>
      </c>
      <c r="C33" s="117" t="s">
        <v>109</v>
      </c>
      <c r="D33" s="118">
        <v>0.01</v>
      </c>
      <c r="E33" s="119" t="s">
        <v>110</v>
      </c>
      <c r="F33" s="120">
        <f t="shared" si="0"/>
        <v>0</v>
      </c>
      <c r="G33" s="121">
        <v>0.36</v>
      </c>
      <c r="H33" s="122" t="s">
        <v>111</v>
      </c>
      <c r="I33" s="123">
        <f t="shared" si="1"/>
        <v>1</v>
      </c>
      <c r="J33" s="118">
        <v>25.93</v>
      </c>
      <c r="K33" s="119" t="s">
        <v>112</v>
      </c>
      <c r="L33" s="120">
        <f t="shared" si="11"/>
        <v>0</v>
      </c>
      <c r="M33" s="121"/>
      <c r="N33" s="122" t="s">
        <v>113</v>
      </c>
      <c r="O33" s="123"/>
      <c r="P33" s="118">
        <v>0.74</v>
      </c>
      <c r="Q33" s="119" t="s">
        <v>114</v>
      </c>
      <c r="R33" s="120">
        <f t="shared" si="2"/>
        <v>1</v>
      </c>
      <c r="S33" s="121">
        <v>3.0000000000000001E-3</v>
      </c>
      <c r="T33" s="124" t="s">
        <v>115</v>
      </c>
      <c r="U33" s="123">
        <f t="shared" si="3"/>
        <v>0</v>
      </c>
      <c r="V33" s="125"/>
      <c r="W33" s="126" t="s">
        <v>116</v>
      </c>
      <c r="X33" s="120">
        <f t="shared" si="4"/>
        <v>0</v>
      </c>
      <c r="Y33" s="122"/>
      <c r="Z33" s="124" t="s">
        <v>112</v>
      </c>
      <c r="AA33" s="123">
        <f t="shared" si="5"/>
        <v>0</v>
      </c>
      <c r="AB33" s="118">
        <v>0</v>
      </c>
      <c r="AC33" s="126" t="s">
        <v>112</v>
      </c>
      <c r="AD33" s="120">
        <f t="shared" si="6"/>
        <v>0</v>
      </c>
      <c r="AE33" s="124">
        <v>5.66</v>
      </c>
      <c r="AF33" s="124" t="s">
        <v>113</v>
      </c>
      <c r="AG33" s="123">
        <f t="shared" si="7"/>
        <v>0</v>
      </c>
      <c r="AH33" s="118" t="s">
        <v>356</v>
      </c>
      <c r="AI33" s="126" t="s">
        <v>117</v>
      </c>
      <c r="AJ33" s="120"/>
      <c r="AK33" s="124">
        <v>100</v>
      </c>
      <c r="AL33" s="124" t="s">
        <v>116</v>
      </c>
      <c r="AM33" s="123">
        <f t="shared" si="8"/>
        <v>1</v>
      </c>
      <c r="AN33" s="118">
        <v>0</v>
      </c>
      <c r="AO33" s="126" t="s">
        <v>112</v>
      </c>
      <c r="AP33" s="120">
        <f t="shared" si="9"/>
        <v>0</v>
      </c>
      <c r="AQ33" s="237"/>
      <c r="AR33" s="122" t="s">
        <v>355</v>
      </c>
      <c r="AS33" s="239"/>
      <c r="AT33" s="127"/>
    </row>
    <row r="34" spans="1:46" ht="30" x14ac:dyDescent="0.25">
      <c r="A34" s="115" t="s">
        <v>139</v>
      </c>
      <c r="B34" s="116" t="s">
        <v>140</v>
      </c>
      <c r="C34" s="117" t="s">
        <v>109</v>
      </c>
      <c r="D34" s="118">
        <v>0</v>
      </c>
      <c r="E34" s="119" t="s">
        <v>110</v>
      </c>
      <c r="F34" s="120">
        <f t="shared" si="0"/>
        <v>0</v>
      </c>
      <c r="G34" s="121">
        <v>0</v>
      </c>
      <c r="H34" s="122" t="s">
        <v>111</v>
      </c>
      <c r="I34" s="123">
        <f t="shared" si="1"/>
        <v>0</v>
      </c>
      <c r="J34" s="118">
        <v>25.93</v>
      </c>
      <c r="K34" s="119" t="s">
        <v>112</v>
      </c>
      <c r="L34" s="120">
        <f t="shared" si="11"/>
        <v>0</v>
      </c>
      <c r="M34" s="121"/>
      <c r="N34" s="122" t="s">
        <v>113</v>
      </c>
      <c r="O34" s="123"/>
      <c r="P34" s="118">
        <v>0</v>
      </c>
      <c r="Q34" s="119" t="s">
        <v>114</v>
      </c>
      <c r="R34" s="120">
        <f t="shared" si="2"/>
        <v>0</v>
      </c>
      <c r="S34" s="121">
        <v>2E-3</v>
      </c>
      <c r="T34" s="124" t="s">
        <v>115</v>
      </c>
      <c r="U34" s="123">
        <f t="shared" si="3"/>
        <v>0</v>
      </c>
      <c r="V34" s="125"/>
      <c r="W34" s="126" t="s">
        <v>116</v>
      </c>
      <c r="X34" s="120">
        <f t="shared" si="4"/>
        <v>0</v>
      </c>
      <c r="Y34" s="122"/>
      <c r="Z34" s="124" t="s">
        <v>112</v>
      </c>
      <c r="AA34" s="123">
        <f t="shared" si="5"/>
        <v>0</v>
      </c>
      <c r="AB34" s="118">
        <v>0</v>
      </c>
      <c r="AC34" s="126" t="s">
        <v>112</v>
      </c>
      <c r="AD34" s="120">
        <f t="shared" si="6"/>
        <v>0</v>
      </c>
      <c r="AE34" s="124">
        <v>6.11</v>
      </c>
      <c r="AF34" s="124" t="s">
        <v>113</v>
      </c>
      <c r="AG34" s="123">
        <f t="shared" si="7"/>
        <v>0</v>
      </c>
      <c r="AH34" s="118" t="s">
        <v>356</v>
      </c>
      <c r="AI34" s="126" t="s">
        <v>117</v>
      </c>
      <c r="AJ34" s="120"/>
      <c r="AK34" s="124" t="s">
        <v>357</v>
      </c>
      <c r="AL34" s="124" t="s">
        <v>116</v>
      </c>
      <c r="AM34" s="123"/>
      <c r="AN34" s="118">
        <v>0</v>
      </c>
      <c r="AO34" s="126" t="s">
        <v>112</v>
      </c>
      <c r="AP34" s="120">
        <f t="shared" si="9"/>
        <v>0</v>
      </c>
      <c r="AQ34" s="237">
        <v>61.53</v>
      </c>
      <c r="AR34" s="122" t="s">
        <v>355</v>
      </c>
      <c r="AS34" s="239">
        <f>IF(AQ34&gt;=60,1,0)</f>
        <v>1</v>
      </c>
      <c r="AT34" s="127"/>
    </row>
    <row r="35" spans="1:46" ht="30" x14ac:dyDescent="0.25">
      <c r="A35" s="115" t="s">
        <v>139</v>
      </c>
      <c r="B35" s="116" t="s">
        <v>141</v>
      </c>
      <c r="C35" s="117" t="s">
        <v>109</v>
      </c>
      <c r="D35" s="118">
        <v>0.01</v>
      </c>
      <c r="E35" s="119" t="s">
        <v>110</v>
      </c>
      <c r="F35" s="120">
        <f t="shared" si="0"/>
        <v>0</v>
      </c>
      <c r="G35" s="121">
        <v>2.35</v>
      </c>
      <c r="H35" s="122" t="s">
        <v>111</v>
      </c>
      <c r="I35" s="123">
        <f t="shared" si="1"/>
        <v>1</v>
      </c>
      <c r="J35" s="118">
        <v>33.33</v>
      </c>
      <c r="K35" s="119" t="s">
        <v>112</v>
      </c>
      <c r="L35" s="120">
        <f t="shared" si="11"/>
        <v>0</v>
      </c>
      <c r="M35" s="121"/>
      <c r="N35" s="122" t="s">
        <v>113</v>
      </c>
      <c r="O35" s="123"/>
      <c r="P35" s="118">
        <v>0</v>
      </c>
      <c r="Q35" s="119" t="s">
        <v>114</v>
      </c>
      <c r="R35" s="120">
        <f t="shared" si="2"/>
        <v>0</v>
      </c>
      <c r="S35" s="121">
        <v>1.9E-2</v>
      </c>
      <c r="T35" s="124" t="s">
        <v>115</v>
      </c>
      <c r="U35" s="123">
        <f t="shared" si="3"/>
        <v>0</v>
      </c>
      <c r="V35" s="125"/>
      <c r="W35" s="126" t="s">
        <v>116</v>
      </c>
      <c r="X35" s="120">
        <f t="shared" si="4"/>
        <v>0</v>
      </c>
      <c r="Y35" s="122"/>
      <c r="Z35" s="124" t="s">
        <v>112</v>
      </c>
      <c r="AA35" s="123">
        <f t="shared" si="5"/>
        <v>0</v>
      </c>
      <c r="AB35" s="118">
        <v>0</v>
      </c>
      <c r="AC35" s="126" t="s">
        <v>112</v>
      </c>
      <c r="AD35" s="120">
        <f t="shared" si="6"/>
        <v>0</v>
      </c>
      <c r="AE35" s="124">
        <v>4.6100000000000003</v>
      </c>
      <c r="AF35" s="124" t="s">
        <v>113</v>
      </c>
      <c r="AG35" s="123">
        <f t="shared" si="7"/>
        <v>0</v>
      </c>
      <c r="AH35" s="118" t="s">
        <v>356</v>
      </c>
      <c r="AI35" s="126" t="s">
        <v>117</v>
      </c>
      <c r="AJ35" s="120"/>
      <c r="AK35" s="124" t="s">
        <v>357</v>
      </c>
      <c r="AL35" s="124" t="s">
        <v>116</v>
      </c>
      <c r="AM35" s="123"/>
      <c r="AN35" s="118">
        <v>0</v>
      </c>
      <c r="AO35" s="126" t="s">
        <v>112</v>
      </c>
      <c r="AP35" s="120">
        <f t="shared" si="9"/>
        <v>0</v>
      </c>
      <c r="AQ35" s="237"/>
      <c r="AR35" s="122" t="s">
        <v>355</v>
      </c>
      <c r="AS35" s="239"/>
      <c r="AT35" s="127"/>
    </row>
    <row r="36" spans="1:46" ht="30" x14ac:dyDescent="0.25">
      <c r="A36" s="115" t="s">
        <v>139</v>
      </c>
      <c r="B36" s="116" t="s">
        <v>142</v>
      </c>
      <c r="C36" s="117" t="s">
        <v>109</v>
      </c>
      <c r="D36" s="118">
        <v>0.01</v>
      </c>
      <c r="E36" s="119" t="s">
        <v>110</v>
      </c>
      <c r="F36" s="120">
        <f t="shared" si="0"/>
        <v>0</v>
      </c>
      <c r="G36" s="121">
        <v>0</v>
      </c>
      <c r="H36" s="122" t="s">
        <v>111</v>
      </c>
      <c r="I36" s="123">
        <f t="shared" si="1"/>
        <v>0</v>
      </c>
      <c r="J36" s="118">
        <v>29.63</v>
      </c>
      <c r="K36" s="119" t="s">
        <v>112</v>
      </c>
      <c r="L36" s="120">
        <f t="shared" si="11"/>
        <v>0</v>
      </c>
      <c r="M36" s="121"/>
      <c r="N36" s="122" t="s">
        <v>113</v>
      </c>
      <c r="O36" s="123"/>
      <c r="P36" s="118">
        <v>0</v>
      </c>
      <c r="Q36" s="119" t="s">
        <v>114</v>
      </c>
      <c r="R36" s="120">
        <f t="shared" si="2"/>
        <v>0</v>
      </c>
      <c r="S36" s="121">
        <v>2.9000000000000001E-2</v>
      </c>
      <c r="T36" s="124" t="s">
        <v>115</v>
      </c>
      <c r="U36" s="123">
        <f t="shared" si="3"/>
        <v>1</v>
      </c>
      <c r="V36" s="125"/>
      <c r="W36" s="126" t="s">
        <v>116</v>
      </c>
      <c r="X36" s="120">
        <f t="shared" si="4"/>
        <v>0</v>
      </c>
      <c r="Y36" s="122"/>
      <c r="Z36" s="124" t="s">
        <v>112</v>
      </c>
      <c r="AA36" s="123">
        <f t="shared" si="5"/>
        <v>0</v>
      </c>
      <c r="AB36" s="118">
        <v>0</v>
      </c>
      <c r="AC36" s="126" t="s">
        <v>112</v>
      </c>
      <c r="AD36" s="120">
        <f t="shared" si="6"/>
        <v>0</v>
      </c>
      <c r="AE36" s="124">
        <v>0</v>
      </c>
      <c r="AF36" s="124" t="s">
        <v>113</v>
      </c>
      <c r="AG36" s="123">
        <f t="shared" si="7"/>
        <v>0</v>
      </c>
      <c r="AH36" s="118" t="s">
        <v>356</v>
      </c>
      <c r="AI36" s="126" t="s">
        <v>117</v>
      </c>
      <c r="AJ36" s="120"/>
      <c r="AK36" s="124">
        <v>100</v>
      </c>
      <c r="AL36" s="124" t="s">
        <v>116</v>
      </c>
      <c r="AM36" s="123">
        <f t="shared" si="8"/>
        <v>1</v>
      </c>
      <c r="AN36" s="118">
        <v>0</v>
      </c>
      <c r="AO36" s="126" t="s">
        <v>112</v>
      </c>
      <c r="AP36" s="120">
        <f t="shared" si="9"/>
        <v>0</v>
      </c>
      <c r="AQ36" s="237"/>
      <c r="AR36" s="122" t="s">
        <v>355</v>
      </c>
      <c r="AS36" s="239"/>
      <c r="AT36" s="127"/>
    </row>
    <row r="37" spans="1:46" ht="30" x14ac:dyDescent="0.25">
      <c r="A37" s="115" t="s">
        <v>139</v>
      </c>
      <c r="B37" s="116" t="s">
        <v>143</v>
      </c>
      <c r="C37" s="117" t="s">
        <v>109</v>
      </c>
      <c r="D37" s="118">
        <v>0</v>
      </c>
      <c r="E37" s="119" t="s">
        <v>110</v>
      </c>
      <c r="F37" s="120">
        <f t="shared" si="0"/>
        <v>0</v>
      </c>
      <c r="G37" s="121">
        <v>5.96</v>
      </c>
      <c r="H37" s="122" t="s">
        <v>111</v>
      </c>
      <c r="I37" s="123">
        <f t="shared" si="1"/>
        <v>1</v>
      </c>
      <c r="J37" s="118">
        <v>29.63</v>
      </c>
      <c r="K37" s="119" t="s">
        <v>112</v>
      </c>
      <c r="L37" s="120">
        <f t="shared" si="11"/>
        <v>0</v>
      </c>
      <c r="M37" s="121"/>
      <c r="N37" s="122" t="s">
        <v>113</v>
      </c>
      <c r="O37" s="123"/>
      <c r="P37" s="118">
        <v>0.99</v>
      </c>
      <c r="Q37" s="119" t="s">
        <v>114</v>
      </c>
      <c r="R37" s="120">
        <f t="shared" si="2"/>
        <v>1</v>
      </c>
      <c r="S37" s="121">
        <v>4.0000000000000001E-3</v>
      </c>
      <c r="T37" s="124" t="s">
        <v>115</v>
      </c>
      <c r="U37" s="123">
        <f t="shared" si="3"/>
        <v>0</v>
      </c>
      <c r="V37" s="125"/>
      <c r="W37" s="126" t="s">
        <v>116</v>
      </c>
      <c r="X37" s="120">
        <f t="shared" si="4"/>
        <v>0</v>
      </c>
      <c r="Y37" s="122"/>
      <c r="Z37" s="124" t="s">
        <v>112</v>
      </c>
      <c r="AA37" s="123">
        <f t="shared" si="5"/>
        <v>0</v>
      </c>
      <c r="AB37" s="118">
        <v>0</v>
      </c>
      <c r="AC37" s="126" t="s">
        <v>112</v>
      </c>
      <c r="AD37" s="120">
        <f t="shared" si="6"/>
        <v>0</v>
      </c>
      <c r="AE37" s="124">
        <v>1.95</v>
      </c>
      <c r="AF37" s="124" t="s">
        <v>113</v>
      </c>
      <c r="AG37" s="123">
        <f t="shared" si="7"/>
        <v>0</v>
      </c>
      <c r="AH37" s="118" t="s">
        <v>356</v>
      </c>
      <c r="AI37" s="126" t="s">
        <v>117</v>
      </c>
      <c r="AJ37" s="120"/>
      <c r="AK37" s="124" t="s">
        <v>357</v>
      </c>
      <c r="AL37" s="124" t="s">
        <v>116</v>
      </c>
      <c r="AM37" s="123"/>
      <c r="AN37" s="118">
        <v>0</v>
      </c>
      <c r="AO37" s="126" t="s">
        <v>112</v>
      </c>
      <c r="AP37" s="120">
        <f t="shared" si="9"/>
        <v>0</v>
      </c>
      <c r="AQ37" s="237"/>
      <c r="AR37" s="122" t="s">
        <v>355</v>
      </c>
      <c r="AS37" s="239"/>
      <c r="AT37" s="127"/>
    </row>
    <row r="38" spans="1:46" ht="30" x14ac:dyDescent="0.25">
      <c r="A38" s="115" t="s">
        <v>139</v>
      </c>
      <c r="B38" s="116" t="s">
        <v>144</v>
      </c>
      <c r="C38" s="117" t="s">
        <v>109</v>
      </c>
      <c r="D38" s="118">
        <v>0.01</v>
      </c>
      <c r="E38" s="119" t="s">
        <v>110</v>
      </c>
      <c r="F38" s="120">
        <f t="shared" si="0"/>
        <v>0</v>
      </c>
      <c r="G38" s="121">
        <v>0</v>
      </c>
      <c r="H38" s="122" t="s">
        <v>111</v>
      </c>
      <c r="I38" s="123">
        <f t="shared" si="1"/>
        <v>0</v>
      </c>
      <c r="J38" s="118">
        <v>37.04</v>
      </c>
      <c r="K38" s="119" t="s">
        <v>112</v>
      </c>
      <c r="L38" s="120">
        <f t="shared" si="11"/>
        <v>0</v>
      </c>
      <c r="M38" s="121"/>
      <c r="N38" s="122" t="s">
        <v>113</v>
      </c>
      <c r="O38" s="123"/>
      <c r="P38" s="118">
        <v>1.44</v>
      </c>
      <c r="Q38" s="119" t="s">
        <v>114</v>
      </c>
      <c r="R38" s="120">
        <f t="shared" si="2"/>
        <v>1</v>
      </c>
      <c r="S38" s="121">
        <v>1E-3</v>
      </c>
      <c r="T38" s="124" t="s">
        <v>115</v>
      </c>
      <c r="U38" s="123">
        <f t="shared" si="3"/>
        <v>0</v>
      </c>
      <c r="V38" s="125"/>
      <c r="W38" s="126" t="s">
        <v>116</v>
      </c>
      <c r="X38" s="120">
        <f t="shared" si="4"/>
        <v>0</v>
      </c>
      <c r="Y38" s="122"/>
      <c r="Z38" s="124" t="s">
        <v>112</v>
      </c>
      <c r="AA38" s="123">
        <f t="shared" si="5"/>
        <v>0</v>
      </c>
      <c r="AB38" s="118">
        <v>0</v>
      </c>
      <c r="AC38" s="126" t="s">
        <v>112</v>
      </c>
      <c r="AD38" s="120">
        <f t="shared" si="6"/>
        <v>0</v>
      </c>
      <c r="AE38" s="124">
        <v>2.68</v>
      </c>
      <c r="AF38" s="124" t="s">
        <v>113</v>
      </c>
      <c r="AG38" s="123">
        <f t="shared" si="7"/>
        <v>0</v>
      </c>
      <c r="AH38" s="118" t="s">
        <v>356</v>
      </c>
      <c r="AI38" s="126" t="s">
        <v>117</v>
      </c>
      <c r="AJ38" s="120"/>
      <c r="AK38" s="124" t="s">
        <v>357</v>
      </c>
      <c r="AL38" s="124" t="s">
        <v>116</v>
      </c>
      <c r="AM38" s="123"/>
      <c r="AN38" s="118">
        <v>0</v>
      </c>
      <c r="AO38" s="126" t="s">
        <v>112</v>
      </c>
      <c r="AP38" s="120">
        <f t="shared" si="9"/>
        <v>0</v>
      </c>
      <c r="AQ38" s="237"/>
      <c r="AR38" s="122" t="s">
        <v>355</v>
      </c>
      <c r="AS38" s="239"/>
      <c r="AT38" s="127"/>
    </row>
    <row r="39" spans="1:46" ht="30" x14ac:dyDescent="0.25">
      <c r="A39" s="115" t="s">
        <v>139</v>
      </c>
      <c r="B39" s="116" t="s">
        <v>145</v>
      </c>
      <c r="C39" s="117" t="s">
        <v>109</v>
      </c>
      <c r="D39" s="118">
        <v>0.01</v>
      </c>
      <c r="E39" s="119" t="s">
        <v>110</v>
      </c>
      <c r="F39" s="120">
        <f t="shared" si="0"/>
        <v>0</v>
      </c>
      <c r="G39" s="121">
        <v>1.77</v>
      </c>
      <c r="H39" s="122" t="s">
        <v>111</v>
      </c>
      <c r="I39" s="123">
        <f t="shared" si="1"/>
        <v>1</v>
      </c>
      <c r="J39" s="118">
        <v>25.93</v>
      </c>
      <c r="K39" s="119" t="s">
        <v>112</v>
      </c>
      <c r="L39" s="120">
        <f t="shared" si="11"/>
        <v>0</v>
      </c>
      <c r="M39" s="121"/>
      <c r="N39" s="122" t="s">
        <v>113</v>
      </c>
      <c r="O39" s="123"/>
      <c r="P39" s="118">
        <v>0</v>
      </c>
      <c r="Q39" s="119" t="s">
        <v>114</v>
      </c>
      <c r="R39" s="120">
        <f t="shared" si="2"/>
        <v>0</v>
      </c>
      <c r="S39" s="121">
        <v>2E-3</v>
      </c>
      <c r="T39" s="124" t="s">
        <v>115</v>
      </c>
      <c r="U39" s="123">
        <f t="shared" si="3"/>
        <v>0</v>
      </c>
      <c r="V39" s="125"/>
      <c r="W39" s="126" t="s">
        <v>116</v>
      </c>
      <c r="X39" s="120">
        <f t="shared" si="4"/>
        <v>0</v>
      </c>
      <c r="Y39" s="122"/>
      <c r="Z39" s="124" t="s">
        <v>112</v>
      </c>
      <c r="AA39" s="123">
        <f t="shared" si="5"/>
        <v>0</v>
      </c>
      <c r="AB39" s="118">
        <v>0</v>
      </c>
      <c r="AC39" s="126" t="s">
        <v>112</v>
      </c>
      <c r="AD39" s="120">
        <f t="shared" si="6"/>
        <v>0</v>
      </c>
      <c r="AE39" s="124">
        <v>3.43</v>
      </c>
      <c r="AF39" s="124" t="s">
        <v>113</v>
      </c>
      <c r="AG39" s="123">
        <f t="shared" si="7"/>
        <v>0</v>
      </c>
      <c r="AH39" s="118" t="s">
        <v>356</v>
      </c>
      <c r="AI39" s="126" t="s">
        <v>117</v>
      </c>
      <c r="AJ39" s="120"/>
      <c r="AK39" s="124" t="s">
        <v>357</v>
      </c>
      <c r="AL39" s="124" t="s">
        <v>116</v>
      </c>
      <c r="AM39" s="123"/>
      <c r="AN39" s="118">
        <v>0</v>
      </c>
      <c r="AO39" s="126" t="s">
        <v>112</v>
      </c>
      <c r="AP39" s="120">
        <f t="shared" si="9"/>
        <v>0</v>
      </c>
      <c r="AQ39" s="237"/>
      <c r="AR39" s="122" t="s">
        <v>355</v>
      </c>
      <c r="AS39" s="239"/>
      <c r="AT39" s="127"/>
    </row>
    <row r="40" spans="1:46" ht="30" x14ac:dyDescent="0.25">
      <c r="A40" s="115" t="s">
        <v>139</v>
      </c>
      <c r="B40" s="116" t="s">
        <v>146</v>
      </c>
      <c r="C40" s="117" t="s">
        <v>109</v>
      </c>
      <c r="D40" s="118">
        <v>0.01</v>
      </c>
      <c r="E40" s="119" t="s">
        <v>110</v>
      </c>
      <c r="F40" s="120">
        <f t="shared" si="0"/>
        <v>0</v>
      </c>
      <c r="G40" s="121">
        <v>0</v>
      </c>
      <c r="H40" s="122" t="s">
        <v>111</v>
      </c>
      <c r="I40" s="123">
        <f t="shared" si="1"/>
        <v>0</v>
      </c>
      <c r="J40" s="118">
        <v>37.04</v>
      </c>
      <c r="K40" s="119" t="s">
        <v>112</v>
      </c>
      <c r="L40" s="120">
        <f t="shared" si="11"/>
        <v>0</v>
      </c>
      <c r="M40" s="121"/>
      <c r="N40" s="122" t="s">
        <v>113</v>
      </c>
      <c r="O40" s="123"/>
      <c r="P40" s="118">
        <v>0</v>
      </c>
      <c r="Q40" s="119" t="s">
        <v>114</v>
      </c>
      <c r="R40" s="120">
        <f t="shared" si="2"/>
        <v>0</v>
      </c>
      <c r="S40" s="121">
        <v>4.0000000000000001E-3</v>
      </c>
      <c r="T40" s="124" t="s">
        <v>115</v>
      </c>
      <c r="U40" s="123">
        <f t="shared" si="3"/>
        <v>0</v>
      </c>
      <c r="V40" s="125"/>
      <c r="W40" s="126" t="s">
        <v>116</v>
      </c>
      <c r="X40" s="120">
        <f t="shared" si="4"/>
        <v>0</v>
      </c>
      <c r="Y40" s="122"/>
      <c r="Z40" s="124" t="s">
        <v>112</v>
      </c>
      <c r="AA40" s="123">
        <f t="shared" si="5"/>
        <v>0</v>
      </c>
      <c r="AB40" s="118">
        <v>0</v>
      </c>
      <c r="AC40" s="126" t="s">
        <v>112</v>
      </c>
      <c r="AD40" s="120">
        <f t="shared" si="6"/>
        <v>0</v>
      </c>
      <c r="AE40" s="124">
        <v>0.76</v>
      </c>
      <c r="AF40" s="124" t="s">
        <v>113</v>
      </c>
      <c r="AG40" s="123">
        <f t="shared" si="7"/>
        <v>0</v>
      </c>
      <c r="AH40" s="118" t="s">
        <v>356</v>
      </c>
      <c r="AI40" s="126" t="s">
        <v>117</v>
      </c>
      <c r="AJ40" s="120"/>
      <c r="AK40" s="124">
        <v>66.666666666666657</v>
      </c>
      <c r="AL40" s="124" t="s">
        <v>116</v>
      </c>
      <c r="AM40" s="123">
        <f t="shared" si="8"/>
        <v>0</v>
      </c>
      <c r="AN40" s="118">
        <v>0</v>
      </c>
      <c r="AO40" s="126" t="s">
        <v>112</v>
      </c>
      <c r="AP40" s="120">
        <f t="shared" si="9"/>
        <v>0</v>
      </c>
      <c r="AQ40" s="237"/>
      <c r="AR40" s="122" t="s">
        <v>355</v>
      </c>
      <c r="AS40" s="239"/>
      <c r="AT40" s="127"/>
    </row>
    <row r="41" spans="1:46" ht="30" x14ac:dyDescent="0.25">
      <c r="A41" s="115" t="s">
        <v>139</v>
      </c>
      <c r="B41" s="116" t="s">
        <v>147</v>
      </c>
      <c r="C41" s="117" t="s">
        <v>109</v>
      </c>
      <c r="D41" s="118">
        <v>0.02</v>
      </c>
      <c r="E41" s="119" t="s">
        <v>110</v>
      </c>
      <c r="F41" s="120">
        <f t="shared" si="0"/>
        <v>0</v>
      </c>
      <c r="G41" s="121">
        <v>0</v>
      </c>
      <c r="H41" s="122" t="s">
        <v>111</v>
      </c>
      <c r="I41" s="123">
        <f t="shared" si="1"/>
        <v>0</v>
      </c>
      <c r="J41" s="118">
        <v>40.74</v>
      </c>
      <c r="K41" s="119" t="s">
        <v>112</v>
      </c>
      <c r="L41" s="120">
        <f t="shared" si="11"/>
        <v>0</v>
      </c>
      <c r="M41" s="121"/>
      <c r="N41" s="122" t="s">
        <v>113</v>
      </c>
      <c r="O41" s="123"/>
      <c r="P41" s="118">
        <v>0</v>
      </c>
      <c r="Q41" s="119" t="s">
        <v>114</v>
      </c>
      <c r="R41" s="120">
        <f t="shared" si="2"/>
        <v>0</v>
      </c>
      <c r="S41" s="121">
        <v>8.0000000000000002E-3</v>
      </c>
      <c r="T41" s="124" t="s">
        <v>115</v>
      </c>
      <c r="U41" s="123">
        <f t="shared" si="3"/>
        <v>0</v>
      </c>
      <c r="V41" s="125"/>
      <c r="W41" s="126" t="s">
        <v>116</v>
      </c>
      <c r="X41" s="120">
        <f t="shared" si="4"/>
        <v>0</v>
      </c>
      <c r="Y41" s="122"/>
      <c r="Z41" s="124" t="s">
        <v>112</v>
      </c>
      <c r="AA41" s="123">
        <f t="shared" si="5"/>
        <v>0</v>
      </c>
      <c r="AB41" s="118">
        <v>0</v>
      </c>
      <c r="AC41" s="126" t="s">
        <v>112</v>
      </c>
      <c r="AD41" s="120">
        <f t="shared" si="6"/>
        <v>0</v>
      </c>
      <c r="AE41" s="124">
        <v>4.53</v>
      </c>
      <c r="AF41" s="124" t="s">
        <v>113</v>
      </c>
      <c r="AG41" s="123">
        <f t="shared" si="7"/>
        <v>0</v>
      </c>
      <c r="AH41" s="118" t="s">
        <v>356</v>
      </c>
      <c r="AI41" s="126" t="s">
        <v>117</v>
      </c>
      <c r="AJ41" s="120"/>
      <c r="AK41" s="124" t="s">
        <v>357</v>
      </c>
      <c r="AL41" s="124" t="s">
        <v>116</v>
      </c>
      <c r="AM41" s="123"/>
      <c r="AN41" s="118">
        <v>0</v>
      </c>
      <c r="AO41" s="126" t="s">
        <v>112</v>
      </c>
      <c r="AP41" s="120">
        <f t="shared" si="9"/>
        <v>0</v>
      </c>
      <c r="AQ41" s="237"/>
      <c r="AR41" s="122" t="s">
        <v>355</v>
      </c>
      <c r="AS41" s="239"/>
      <c r="AT41" s="127"/>
    </row>
    <row r="42" spans="1:46" ht="30" x14ac:dyDescent="0.25">
      <c r="A42" s="115" t="s">
        <v>139</v>
      </c>
      <c r="B42" s="116" t="s">
        <v>148</v>
      </c>
      <c r="C42" s="117" t="s">
        <v>109</v>
      </c>
      <c r="D42" s="118">
        <v>0.02</v>
      </c>
      <c r="E42" s="119" t="s">
        <v>110</v>
      </c>
      <c r="F42" s="120">
        <f t="shared" si="0"/>
        <v>0</v>
      </c>
      <c r="G42" s="121">
        <v>0</v>
      </c>
      <c r="H42" s="122" t="s">
        <v>111</v>
      </c>
      <c r="I42" s="123">
        <f t="shared" si="1"/>
        <v>0</v>
      </c>
      <c r="J42" s="118">
        <v>25.93</v>
      </c>
      <c r="K42" s="119" t="s">
        <v>112</v>
      </c>
      <c r="L42" s="120">
        <f t="shared" si="11"/>
        <v>0</v>
      </c>
      <c r="M42" s="121"/>
      <c r="N42" s="122" t="s">
        <v>113</v>
      </c>
      <c r="O42" s="123"/>
      <c r="P42" s="118">
        <v>2.5499999999999998</v>
      </c>
      <c r="Q42" s="119" t="s">
        <v>114</v>
      </c>
      <c r="R42" s="120">
        <f t="shared" si="2"/>
        <v>1</v>
      </c>
      <c r="S42" s="121">
        <v>1.2E-2</v>
      </c>
      <c r="T42" s="124" t="s">
        <v>115</v>
      </c>
      <c r="U42" s="123">
        <f t="shared" si="3"/>
        <v>0</v>
      </c>
      <c r="V42" s="125"/>
      <c r="W42" s="126" t="s">
        <v>116</v>
      </c>
      <c r="X42" s="120">
        <f t="shared" si="4"/>
        <v>0</v>
      </c>
      <c r="Y42" s="122"/>
      <c r="Z42" s="124" t="s">
        <v>112</v>
      </c>
      <c r="AA42" s="123">
        <f t="shared" si="5"/>
        <v>0</v>
      </c>
      <c r="AB42" s="118">
        <v>0</v>
      </c>
      <c r="AC42" s="126" t="s">
        <v>112</v>
      </c>
      <c r="AD42" s="120">
        <f t="shared" si="6"/>
        <v>0</v>
      </c>
      <c r="AE42" s="124">
        <v>5.2</v>
      </c>
      <c r="AF42" s="124" t="s">
        <v>113</v>
      </c>
      <c r="AG42" s="123">
        <f t="shared" si="7"/>
        <v>0</v>
      </c>
      <c r="AH42" s="118" t="s">
        <v>356</v>
      </c>
      <c r="AI42" s="126" t="s">
        <v>117</v>
      </c>
      <c r="AJ42" s="120"/>
      <c r="AK42" s="124" t="s">
        <v>357</v>
      </c>
      <c r="AL42" s="124" t="s">
        <v>116</v>
      </c>
      <c r="AM42" s="123"/>
      <c r="AN42" s="118">
        <v>0</v>
      </c>
      <c r="AO42" s="126" t="s">
        <v>112</v>
      </c>
      <c r="AP42" s="120">
        <f t="shared" si="9"/>
        <v>0</v>
      </c>
      <c r="AQ42" s="237"/>
      <c r="AR42" s="122" t="s">
        <v>355</v>
      </c>
      <c r="AS42" s="239"/>
      <c r="AT42" s="127"/>
    </row>
    <row r="43" spans="1:46" ht="30" x14ac:dyDescent="0.25">
      <c r="A43" s="115" t="s">
        <v>149</v>
      </c>
      <c r="B43" s="116" t="s">
        <v>150</v>
      </c>
      <c r="C43" s="117" t="s">
        <v>109</v>
      </c>
      <c r="D43" s="118">
        <v>0.01</v>
      </c>
      <c r="E43" s="119" t="s">
        <v>110</v>
      </c>
      <c r="F43" s="120">
        <f t="shared" si="0"/>
        <v>0</v>
      </c>
      <c r="G43" s="121">
        <v>3.24</v>
      </c>
      <c r="H43" s="122" t="s">
        <v>111</v>
      </c>
      <c r="I43" s="123">
        <f t="shared" si="1"/>
        <v>1</v>
      </c>
      <c r="J43" s="118">
        <v>29.63</v>
      </c>
      <c r="K43" s="119" t="s">
        <v>112</v>
      </c>
      <c r="L43" s="120">
        <f t="shared" si="11"/>
        <v>0</v>
      </c>
      <c r="M43" s="121"/>
      <c r="N43" s="122" t="s">
        <v>113</v>
      </c>
      <c r="O43" s="123"/>
      <c r="P43" s="118">
        <v>0</v>
      </c>
      <c r="Q43" s="119" t="s">
        <v>114</v>
      </c>
      <c r="R43" s="120">
        <f t="shared" si="2"/>
        <v>0</v>
      </c>
      <c r="S43" s="121">
        <v>8.0000000000000002E-3</v>
      </c>
      <c r="T43" s="124" t="s">
        <v>115</v>
      </c>
      <c r="U43" s="123">
        <f t="shared" si="3"/>
        <v>0</v>
      </c>
      <c r="V43" s="125"/>
      <c r="W43" s="126" t="s">
        <v>116</v>
      </c>
      <c r="X43" s="120">
        <f t="shared" si="4"/>
        <v>0</v>
      </c>
      <c r="Y43" s="122"/>
      <c r="Z43" s="124" t="s">
        <v>112</v>
      </c>
      <c r="AA43" s="123">
        <f t="shared" si="5"/>
        <v>0</v>
      </c>
      <c r="AB43" s="118">
        <v>0</v>
      </c>
      <c r="AC43" s="126" t="s">
        <v>112</v>
      </c>
      <c r="AD43" s="120">
        <f t="shared" si="6"/>
        <v>0</v>
      </c>
      <c r="AE43" s="124">
        <v>0.7</v>
      </c>
      <c r="AF43" s="124" t="s">
        <v>113</v>
      </c>
      <c r="AG43" s="123">
        <f t="shared" si="7"/>
        <v>0</v>
      </c>
      <c r="AH43" s="118" t="s">
        <v>356</v>
      </c>
      <c r="AI43" s="126" t="s">
        <v>117</v>
      </c>
      <c r="AJ43" s="120"/>
      <c r="AK43" s="124" t="s">
        <v>357</v>
      </c>
      <c r="AL43" s="124" t="s">
        <v>116</v>
      </c>
      <c r="AM43" s="123"/>
      <c r="AN43" s="118">
        <v>0</v>
      </c>
      <c r="AO43" s="126" t="s">
        <v>112</v>
      </c>
      <c r="AP43" s="120">
        <f t="shared" si="9"/>
        <v>0</v>
      </c>
      <c r="AQ43" s="237">
        <v>36.4</v>
      </c>
      <c r="AR43" s="122" t="s">
        <v>355</v>
      </c>
      <c r="AS43" s="239">
        <f>IF(AQ43&gt;=60,1,0)</f>
        <v>0</v>
      </c>
      <c r="AT43" s="127"/>
    </row>
    <row r="44" spans="1:46" ht="30" x14ac:dyDescent="0.25">
      <c r="A44" s="115" t="s">
        <v>149</v>
      </c>
      <c r="B44" s="116" t="s">
        <v>151</v>
      </c>
      <c r="C44" s="117" t="s">
        <v>109</v>
      </c>
      <c r="D44" s="118">
        <v>0.01</v>
      </c>
      <c r="E44" s="119" t="s">
        <v>110</v>
      </c>
      <c r="F44" s="120">
        <f t="shared" si="0"/>
        <v>0</v>
      </c>
      <c r="G44" s="121">
        <v>4.5</v>
      </c>
      <c r="H44" s="122" t="s">
        <v>111</v>
      </c>
      <c r="I44" s="123">
        <f t="shared" si="1"/>
        <v>1</v>
      </c>
      <c r="J44" s="118">
        <v>40.74</v>
      </c>
      <c r="K44" s="119" t="s">
        <v>112</v>
      </c>
      <c r="L44" s="120">
        <f t="shared" si="11"/>
        <v>0</v>
      </c>
      <c r="M44" s="121"/>
      <c r="N44" s="122" t="s">
        <v>113</v>
      </c>
      <c r="O44" s="123"/>
      <c r="P44" s="118">
        <v>0</v>
      </c>
      <c r="Q44" s="119" t="s">
        <v>114</v>
      </c>
      <c r="R44" s="120">
        <f t="shared" si="2"/>
        <v>0</v>
      </c>
      <c r="S44" s="121">
        <v>1.0999999999999999E-2</v>
      </c>
      <c r="T44" s="124" t="s">
        <v>115</v>
      </c>
      <c r="U44" s="123">
        <f t="shared" si="3"/>
        <v>0</v>
      </c>
      <c r="V44" s="125"/>
      <c r="W44" s="126" t="s">
        <v>116</v>
      </c>
      <c r="X44" s="120">
        <f t="shared" si="4"/>
        <v>0</v>
      </c>
      <c r="Y44" s="122"/>
      <c r="Z44" s="124" t="s">
        <v>112</v>
      </c>
      <c r="AA44" s="123">
        <f t="shared" si="5"/>
        <v>0</v>
      </c>
      <c r="AB44" s="118">
        <v>0</v>
      </c>
      <c r="AC44" s="126" t="s">
        <v>112</v>
      </c>
      <c r="AD44" s="120">
        <f t="shared" si="6"/>
        <v>0</v>
      </c>
      <c r="AE44" s="124">
        <v>0</v>
      </c>
      <c r="AF44" s="124" t="s">
        <v>113</v>
      </c>
      <c r="AG44" s="123">
        <f t="shared" si="7"/>
        <v>0</v>
      </c>
      <c r="AH44" s="118">
        <v>0</v>
      </c>
      <c r="AI44" s="126" t="s">
        <v>117</v>
      </c>
      <c r="AJ44" s="120">
        <f t="shared" ref="AJ44:AJ72" si="12">IF(AH44&gt;=85,1,0)</f>
        <v>0</v>
      </c>
      <c r="AK44" s="124" t="s">
        <v>357</v>
      </c>
      <c r="AL44" s="124" t="s">
        <v>116</v>
      </c>
      <c r="AM44" s="123"/>
      <c r="AN44" s="118">
        <v>0</v>
      </c>
      <c r="AO44" s="126" t="s">
        <v>112</v>
      </c>
      <c r="AP44" s="120">
        <f t="shared" si="9"/>
        <v>0</v>
      </c>
      <c r="AQ44" s="237"/>
      <c r="AR44" s="122" t="s">
        <v>355</v>
      </c>
      <c r="AS44" s="239"/>
      <c r="AT44" s="127"/>
    </row>
    <row r="45" spans="1:46" ht="30" x14ac:dyDescent="0.25">
      <c r="A45" s="115" t="s">
        <v>149</v>
      </c>
      <c r="B45" s="116" t="s">
        <v>152</v>
      </c>
      <c r="C45" s="117" t="s">
        <v>109</v>
      </c>
      <c r="D45" s="118">
        <v>0</v>
      </c>
      <c r="E45" s="119" t="s">
        <v>110</v>
      </c>
      <c r="F45" s="120">
        <f t="shared" si="0"/>
        <v>0</v>
      </c>
      <c r="G45" s="121">
        <v>4.12</v>
      </c>
      <c r="H45" s="122" t="s">
        <v>111</v>
      </c>
      <c r="I45" s="123">
        <f t="shared" si="1"/>
        <v>1</v>
      </c>
      <c r="J45" s="118">
        <v>40.74</v>
      </c>
      <c r="K45" s="119" t="s">
        <v>112</v>
      </c>
      <c r="L45" s="120">
        <f t="shared" si="11"/>
        <v>0</v>
      </c>
      <c r="M45" s="121"/>
      <c r="N45" s="122" t="s">
        <v>113</v>
      </c>
      <c r="O45" s="123"/>
      <c r="P45" s="118">
        <v>1.0900000000000001</v>
      </c>
      <c r="Q45" s="119" t="s">
        <v>114</v>
      </c>
      <c r="R45" s="120">
        <f t="shared" si="2"/>
        <v>1</v>
      </c>
      <c r="S45" s="121">
        <v>1.4999999999999999E-2</v>
      </c>
      <c r="T45" s="124" t="s">
        <v>115</v>
      </c>
      <c r="U45" s="123">
        <f t="shared" si="3"/>
        <v>0</v>
      </c>
      <c r="V45" s="125"/>
      <c r="W45" s="126" t="s">
        <v>116</v>
      </c>
      <c r="X45" s="120">
        <f t="shared" si="4"/>
        <v>0</v>
      </c>
      <c r="Y45" s="122"/>
      <c r="Z45" s="124" t="s">
        <v>112</v>
      </c>
      <c r="AA45" s="123">
        <f t="shared" si="5"/>
        <v>0</v>
      </c>
      <c r="AB45" s="118">
        <v>0</v>
      </c>
      <c r="AC45" s="126" t="s">
        <v>112</v>
      </c>
      <c r="AD45" s="120">
        <f t="shared" si="6"/>
        <v>0</v>
      </c>
      <c r="AE45" s="124">
        <v>6.96</v>
      </c>
      <c r="AF45" s="124" t="s">
        <v>113</v>
      </c>
      <c r="AG45" s="123">
        <f t="shared" si="7"/>
        <v>0</v>
      </c>
      <c r="AH45" s="118">
        <v>100</v>
      </c>
      <c r="AI45" s="126" t="s">
        <v>117</v>
      </c>
      <c r="AJ45" s="120">
        <f t="shared" si="12"/>
        <v>1</v>
      </c>
      <c r="AK45" s="124" t="s">
        <v>357</v>
      </c>
      <c r="AL45" s="124" t="s">
        <v>116</v>
      </c>
      <c r="AM45" s="123"/>
      <c r="AN45" s="118">
        <v>0</v>
      </c>
      <c r="AO45" s="126" t="s">
        <v>112</v>
      </c>
      <c r="AP45" s="120">
        <f t="shared" si="9"/>
        <v>0</v>
      </c>
      <c r="AQ45" s="237"/>
      <c r="AR45" s="122" t="s">
        <v>355</v>
      </c>
      <c r="AS45" s="239"/>
      <c r="AT45" s="127"/>
    </row>
    <row r="46" spans="1:46" ht="30" x14ac:dyDescent="0.25">
      <c r="A46" s="115" t="s">
        <v>149</v>
      </c>
      <c r="B46" s="116" t="s">
        <v>153</v>
      </c>
      <c r="C46" s="117" t="s">
        <v>109</v>
      </c>
      <c r="D46" s="118">
        <v>0.01</v>
      </c>
      <c r="E46" s="119" t="s">
        <v>110</v>
      </c>
      <c r="F46" s="120">
        <f t="shared" si="0"/>
        <v>0</v>
      </c>
      <c r="G46" s="121">
        <v>4.62</v>
      </c>
      <c r="H46" s="122" t="s">
        <v>111</v>
      </c>
      <c r="I46" s="123">
        <f t="shared" si="1"/>
        <v>1</v>
      </c>
      <c r="J46" s="118">
        <v>37.04</v>
      </c>
      <c r="K46" s="119" t="s">
        <v>112</v>
      </c>
      <c r="L46" s="120">
        <f t="shared" si="11"/>
        <v>0</v>
      </c>
      <c r="M46" s="121"/>
      <c r="N46" s="122" t="s">
        <v>113</v>
      </c>
      <c r="O46" s="123"/>
      <c r="P46" s="118">
        <v>0</v>
      </c>
      <c r="Q46" s="119" t="s">
        <v>114</v>
      </c>
      <c r="R46" s="120">
        <f t="shared" si="2"/>
        <v>0</v>
      </c>
      <c r="S46" s="121">
        <v>0.01</v>
      </c>
      <c r="T46" s="124" t="s">
        <v>115</v>
      </c>
      <c r="U46" s="123">
        <f t="shared" si="3"/>
        <v>0</v>
      </c>
      <c r="V46" s="125"/>
      <c r="W46" s="126" t="s">
        <v>116</v>
      </c>
      <c r="X46" s="120">
        <f t="shared" si="4"/>
        <v>0</v>
      </c>
      <c r="Y46" s="122"/>
      <c r="Z46" s="124" t="s">
        <v>112</v>
      </c>
      <c r="AA46" s="123">
        <f t="shared" si="5"/>
        <v>0</v>
      </c>
      <c r="AB46" s="118">
        <v>25</v>
      </c>
      <c r="AC46" s="126" t="s">
        <v>112</v>
      </c>
      <c r="AD46" s="120">
        <f t="shared" si="6"/>
        <v>0</v>
      </c>
      <c r="AE46" s="124">
        <v>2.35</v>
      </c>
      <c r="AF46" s="124" t="s">
        <v>113</v>
      </c>
      <c r="AG46" s="123">
        <f t="shared" si="7"/>
        <v>0</v>
      </c>
      <c r="AH46" s="118" t="s">
        <v>356</v>
      </c>
      <c r="AI46" s="126" t="s">
        <v>117</v>
      </c>
      <c r="AJ46" s="120"/>
      <c r="AK46" s="124">
        <v>100</v>
      </c>
      <c r="AL46" s="124" t="s">
        <v>116</v>
      </c>
      <c r="AM46" s="123">
        <f t="shared" si="8"/>
        <v>1</v>
      </c>
      <c r="AN46" s="118">
        <v>0</v>
      </c>
      <c r="AO46" s="126" t="s">
        <v>112</v>
      </c>
      <c r="AP46" s="120">
        <f t="shared" si="9"/>
        <v>0</v>
      </c>
      <c r="AQ46" s="237"/>
      <c r="AR46" s="122" t="s">
        <v>355</v>
      </c>
      <c r="AS46" s="239"/>
      <c r="AT46" s="127"/>
    </row>
    <row r="47" spans="1:46" ht="30" x14ac:dyDescent="0.25">
      <c r="A47" s="115" t="s">
        <v>149</v>
      </c>
      <c r="B47" s="116" t="s">
        <v>154</v>
      </c>
      <c r="C47" s="117" t="s">
        <v>109</v>
      </c>
      <c r="D47" s="118">
        <v>0</v>
      </c>
      <c r="E47" s="119" t="s">
        <v>110</v>
      </c>
      <c r="F47" s="120">
        <f t="shared" si="0"/>
        <v>0</v>
      </c>
      <c r="G47" s="121">
        <v>4.6399999999999997</v>
      </c>
      <c r="H47" s="122" t="s">
        <v>111</v>
      </c>
      <c r="I47" s="123">
        <f t="shared" si="1"/>
        <v>1</v>
      </c>
      <c r="J47" s="118">
        <v>37.04</v>
      </c>
      <c r="K47" s="119" t="s">
        <v>112</v>
      </c>
      <c r="L47" s="120">
        <f t="shared" si="11"/>
        <v>0</v>
      </c>
      <c r="M47" s="121"/>
      <c r="N47" s="122" t="s">
        <v>113</v>
      </c>
      <c r="O47" s="123"/>
      <c r="P47" s="118">
        <v>1.67</v>
      </c>
      <c r="Q47" s="119" t="s">
        <v>114</v>
      </c>
      <c r="R47" s="120">
        <f t="shared" si="2"/>
        <v>1</v>
      </c>
      <c r="S47" s="121">
        <v>8.9999999999999993E-3</v>
      </c>
      <c r="T47" s="124" t="s">
        <v>115</v>
      </c>
      <c r="U47" s="123">
        <f t="shared" si="3"/>
        <v>0</v>
      </c>
      <c r="V47" s="125"/>
      <c r="W47" s="126" t="s">
        <v>116</v>
      </c>
      <c r="X47" s="120">
        <f t="shared" si="4"/>
        <v>0</v>
      </c>
      <c r="Y47" s="122"/>
      <c r="Z47" s="124" t="s">
        <v>112</v>
      </c>
      <c r="AA47" s="123">
        <f t="shared" si="5"/>
        <v>0</v>
      </c>
      <c r="AB47" s="118">
        <v>100</v>
      </c>
      <c r="AC47" s="126" t="s">
        <v>112</v>
      </c>
      <c r="AD47" s="120">
        <f t="shared" si="6"/>
        <v>1</v>
      </c>
      <c r="AE47" s="124">
        <v>5.48</v>
      </c>
      <c r="AF47" s="124" t="s">
        <v>113</v>
      </c>
      <c r="AG47" s="123">
        <f t="shared" si="7"/>
        <v>0</v>
      </c>
      <c r="AH47" s="118" t="s">
        <v>356</v>
      </c>
      <c r="AI47" s="126" t="s">
        <v>117</v>
      </c>
      <c r="AJ47" s="120"/>
      <c r="AK47" s="124" t="s">
        <v>357</v>
      </c>
      <c r="AL47" s="124" t="s">
        <v>116</v>
      </c>
      <c r="AM47" s="123"/>
      <c r="AN47" s="118">
        <v>0</v>
      </c>
      <c r="AO47" s="126" t="s">
        <v>112</v>
      </c>
      <c r="AP47" s="120">
        <f t="shared" si="9"/>
        <v>0</v>
      </c>
      <c r="AQ47" s="237"/>
      <c r="AR47" s="122" t="s">
        <v>355</v>
      </c>
      <c r="AS47" s="239"/>
      <c r="AT47" s="127"/>
    </row>
    <row r="48" spans="1:46" ht="30" x14ac:dyDescent="0.25">
      <c r="A48" s="115" t="s">
        <v>149</v>
      </c>
      <c r="B48" s="116" t="s">
        <v>155</v>
      </c>
      <c r="C48" s="117" t="s">
        <v>109</v>
      </c>
      <c r="D48" s="118">
        <v>0.01</v>
      </c>
      <c r="E48" s="119" t="s">
        <v>110</v>
      </c>
      <c r="F48" s="120">
        <f t="shared" si="0"/>
        <v>0</v>
      </c>
      <c r="G48" s="121">
        <v>0</v>
      </c>
      <c r="H48" s="122" t="s">
        <v>111</v>
      </c>
      <c r="I48" s="123">
        <f t="shared" si="1"/>
        <v>0</v>
      </c>
      <c r="J48" s="118">
        <v>25.93</v>
      </c>
      <c r="K48" s="119" t="s">
        <v>112</v>
      </c>
      <c r="L48" s="120">
        <f t="shared" si="11"/>
        <v>0</v>
      </c>
      <c r="M48" s="121"/>
      <c r="N48" s="122" t="s">
        <v>113</v>
      </c>
      <c r="O48" s="123"/>
      <c r="P48" s="118">
        <v>0</v>
      </c>
      <c r="Q48" s="119" t="s">
        <v>114</v>
      </c>
      <c r="R48" s="120">
        <f t="shared" si="2"/>
        <v>0</v>
      </c>
      <c r="S48" s="121">
        <v>8.0000000000000002E-3</v>
      </c>
      <c r="T48" s="124" t="s">
        <v>115</v>
      </c>
      <c r="U48" s="123">
        <f t="shared" si="3"/>
        <v>0</v>
      </c>
      <c r="V48" s="125"/>
      <c r="W48" s="126" t="s">
        <v>116</v>
      </c>
      <c r="X48" s="120">
        <f t="shared" si="4"/>
        <v>0</v>
      </c>
      <c r="Y48" s="122"/>
      <c r="Z48" s="124" t="s">
        <v>112</v>
      </c>
      <c r="AA48" s="123">
        <f t="shared" si="5"/>
        <v>0</v>
      </c>
      <c r="AB48" s="118">
        <v>0</v>
      </c>
      <c r="AC48" s="126" t="s">
        <v>112</v>
      </c>
      <c r="AD48" s="120">
        <f t="shared" si="6"/>
        <v>0</v>
      </c>
      <c r="AE48" s="124">
        <v>5.62</v>
      </c>
      <c r="AF48" s="124" t="s">
        <v>113</v>
      </c>
      <c r="AG48" s="123">
        <f t="shared" si="7"/>
        <v>0</v>
      </c>
      <c r="AH48" s="118" t="s">
        <v>356</v>
      </c>
      <c r="AI48" s="126" t="s">
        <v>117</v>
      </c>
      <c r="AJ48" s="120"/>
      <c r="AK48" s="124" t="s">
        <v>357</v>
      </c>
      <c r="AL48" s="124" t="s">
        <v>116</v>
      </c>
      <c r="AM48" s="123"/>
      <c r="AN48" s="118">
        <v>0</v>
      </c>
      <c r="AO48" s="126" t="s">
        <v>112</v>
      </c>
      <c r="AP48" s="120">
        <f t="shared" si="9"/>
        <v>0</v>
      </c>
      <c r="AQ48" s="237"/>
      <c r="AR48" s="122" t="s">
        <v>355</v>
      </c>
      <c r="AS48" s="239"/>
      <c r="AT48" s="127"/>
    </row>
    <row r="49" spans="1:46" ht="30" x14ac:dyDescent="0.25">
      <c r="A49" s="115" t="s">
        <v>149</v>
      </c>
      <c r="B49" s="116" t="s">
        <v>156</v>
      </c>
      <c r="C49" s="117" t="s">
        <v>109</v>
      </c>
      <c r="D49" s="118">
        <v>0.01</v>
      </c>
      <c r="E49" s="119" t="s">
        <v>110</v>
      </c>
      <c r="F49" s="120">
        <f t="shared" si="0"/>
        <v>0</v>
      </c>
      <c r="G49" s="121">
        <v>8.92</v>
      </c>
      <c r="H49" s="122" t="s">
        <v>111</v>
      </c>
      <c r="I49" s="123">
        <f t="shared" si="1"/>
        <v>1</v>
      </c>
      <c r="J49" s="118">
        <v>33.33</v>
      </c>
      <c r="K49" s="119" t="s">
        <v>112</v>
      </c>
      <c r="L49" s="120">
        <f t="shared" si="11"/>
        <v>0</v>
      </c>
      <c r="M49" s="121"/>
      <c r="N49" s="122" t="s">
        <v>113</v>
      </c>
      <c r="O49" s="123"/>
      <c r="P49" s="118">
        <v>0</v>
      </c>
      <c r="Q49" s="119" t="s">
        <v>114</v>
      </c>
      <c r="R49" s="120">
        <f t="shared" si="2"/>
        <v>0</v>
      </c>
      <c r="S49" s="121">
        <v>8.9999999999999993E-3</v>
      </c>
      <c r="T49" s="124" t="s">
        <v>115</v>
      </c>
      <c r="U49" s="123">
        <f t="shared" si="3"/>
        <v>0</v>
      </c>
      <c r="V49" s="125"/>
      <c r="W49" s="126" t="s">
        <v>116</v>
      </c>
      <c r="X49" s="120">
        <f t="shared" si="4"/>
        <v>0</v>
      </c>
      <c r="Y49" s="122"/>
      <c r="Z49" s="124" t="s">
        <v>112</v>
      </c>
      <c r="AA49" s="123">
        <f t="shared" si="5"/>
        <v>0</v>
      </c>
      <c r="AB49" s="118">
        <v>0</v>
      </c>
      <c r="AC49" s="126" t="s">
        <v>112</v>
      </c>
      <c r="AD49" s="120">
        <f t="shared" si="6"/>
        <v>0</v>
      </c>
      <c r="AE49" s="124">
        <v>3.14</v>
      </c>
      <c r="AF49" s="124" t="s">
        <v>113</v>
      </c>
      <c r="AG49" s="123">
        <f t="shared" si="7"/>
        <v>0</v>
      </c>
      <c r="AH49" s="118" t="s">
        <v>356</v>
      </c>
      <c r="AI49" s="126" t="s">
        <v>117</v>
      </c>
      <c r="AJ49" s="120"/>
      <c r="AK49" s="124" t="s">
        <v>357</v>
      </c>
      <c r="AL49" s="124" t="s">
        <v>116</v>
      </c>
      <c r="AM49" s="123"/>
      <c r="AN49" s="118">
        <v>0</v>
      </c>
      <c r="AO49" s="126" t="s">
        <v>112</v>
      </c>
      <c r="AP49" s="120">
        <f t="shared" si="9"/>
        <v>0</v>
      </c>
      <c r="AQ49" s="237"/>
      <c r="AR49" s="122" t="s">
        <v>355</v>
      </c>
      <c r="AS49" s="239"/>
      <c r="AT49" s="127"/>
    </row>
    <row r="50" spans="1:46" ht="30" x14ac:dyDescent="0.25">
      <c r="A50" s="115" t="s">
        <v>149</v>
      </c>
      <c r="B50" s="116" t="s">
        <v>157</v>
      </c>
      <c r="C50" s="117" t="s">
        <v>109</v>
      </c>
      <c r="D50" s="118">
        <v>0.01</v>
      </c>
      <c r="E50" s="119" t="s">
        <v>110</v>
      </c>
      <c r="F50" s="120">
        <f t="shared" si="0"/>
        <v>0</v>
      </c>
      <c r="G50" s="121">
        <v>0</v>
      </c>
      <c r="H50" s="122" t="s">
        <v>111</v>
      </c>
      <c r="I50" s="123">
        <f t="shared" si="1"/>
        <v>0</v>
      </c>
      <c r="J50" s="118">
        <v>25.93</v>
      </c>
      <c r="K50" s="119" t="s">
        <v>112</v>
      </c>
      <c r="L50" s="120">
        <f t="shared" si="11"/>
        <v>0</v>
      </c>
      <c r="M50" s="121"/>
      <c r="N50" s="122" t="s">
        <v>113</v>
      </c>
      <c r="O50" s="123"/>
      <c r="P50" s="118">
        <v>0</v>
      </c>
      <c r="Q50" s="119" t="s">
        <v>114</v>
      </c>
      <c r="R50" s="120">
        <f t="shared" si="2"/>
        <v>0</v>
      </c>
      <c r="S50" s="121">
        <v>1.4999999999999999E-2</v>
      </c>
      <c r="T50" s="124" t="s">
        <v>115</v>
      </c>
      <c r="U50" s="123">
        <f t="shared" si="3"/>
        <v>0</v>
      </c>
      <c r="V50" s="125"/>
      <c r="W50" s="126" t="s">
        <v>116</v>
      </c>
      <c r="X50" s="120">
        <f t="shared" si="4"/>
        <v>0</v>
      </c>
      <c r="Y50" s="122"/>
      <c r="Z50" s="124" t="s">
        <v>112</v>
      </c>
      <c r="AA50" s="123">
        <f t="shared" si="5"/>
        <v>0</v>
      </c>
      <c r="AB50" s="118">
        <v>100</v>
      </c>
      <c r="AC50" s="126" t="s">
        <v>112</v>
      </c>
      <c r="AD50" s="120">
        <f t="shared" si="6"/>
        <v>1</v>
      </c>
      <c r="AE50" s="124">
        <v>4.67</v>
      </c>
      <c r="AF50" s="124" t="s">
        <v>113</v>
      </c>
      <c r="AG50" s="123">
        <f t="shared" si="7"/>
        <v>0</v>
      </c>
      <c r="AH50" s="118" t="s">
        <v>356</v>
      </c>
      <c r="AI50" s="126" t="s">
        <v>117</v>
      </c>
      <c r="AJ50" s="120"/>
      <c r="AK50" s="124">
        <v>50</v>
      </c>
      <c r="AL50" s="124" t="s">
        <v>116</v>
      </c>
      <c r="AM50" s="123">
        <f t="shared" si="8"/>
        <v>0</v>
      </c>
      <c r="AN50" s="118">
        <v>0</v>
      </c>
      <c r="AO50" s="126" t="s">
        <v>112</v>
      </c>
      <c r="AP50" s="120">
        <f t="shared" si="9"/>
        <v>0</v>
      </c>
      <c r="AQ50" s="237"/>
      <c r="AR50" s="122" t="s">
        <v>355</v>
      </c>
      <c r="AS50" s="239"/>
      <c r="AT50" s="127"/>
    </row>
    <row r="51" spans="1:46" ht="30" x14ac:dyDescent="0.25">
      <c r="A51" s="115" t="s">
        <v>158</v>
      </c>
      <c r="B51" s="116" t="s">
        <v>159</v>
      </c>
      <c r="C51" s="117" t="s">
        <v>109</v>
      </c>
      <c r="D51" s="118">
        <v>0.01</v>
      </c>
      <c r="E51" s="119" t="s">
        <v>110</v>
      </c>
      <c r="F51" s="120">
        <f t="shared" si="0"/>
        <v>0</v>
      </c>
      <c r="G51" s="121">
        <v>5.03</v>
      </c>
      <c r="H51" s="122" t="s">
        <v>111</v>
      </c>
      <c r="I51" s="123">
        <f t="shared" si="1"/>
        <v>1</v>
      </c>
      <c r="J51" s="118">
        <v>29.63</v>
      </c>
      <c r="K51" s="119" t="s">
        <v>112</v>
      </c>
      <c r="L51" s="120">
        <f t="shared" si="11"/>
        <v>0</v>
      </c>
      <c r="M51" s="121"/>
      <c r="N51" s="122" t="s">
        <v>113</v>
      </c>
      <c r="O51" s="123"/>
      <c r="P51" s="118">
        <v>1.41</v>
      </c>
      <c r="Q51" s="119" t="s">
        <v>114</v>
      </c>
      <c r="R51" s="120">
        <f t="shared" si="2"/>
        <v>1</v>
      </c>
      <c r="S51" s="121">
        <v>2.1000000000000001E-2</v>
      </c>
      <c r="T51" s="124" t="s">
        <v>115</v>
      </c>
      <c r="U51" s="123">
        <f t="shared" si="3"/>
        <v>0</v>
      </c>
      <c r="V51" s="125"/>
      <c r="W51" s="126" t="s">
        <v>116</v>
      </c>
      <c r="X51" s="120">
        <f t="shared" si="4"/>
        <v>0</v>
      </c>
      <c r="Y51" s="122"/>
      <c r="Z51" s="124" t="s">
        <v>112</v>
      </c>
      <c r="AA51" s="123">
        <f t="shared" si="5"/>
        <v>0</v>
      </c>
      <c r="AB51" s="118">
        <v>0</v>
      </c>
      <c r="AC51" s="126" t="s">
        <v>112</v>
      </c>
      <c r="AD51" s="120">
        <f t="shared" si="6"/>
        <v>0</v>
      </c>
      <c r="AE51" s="124">
        <v>4.1500000000000004</v>
      </c>
      <c r="AF51" s="124" t="s">
        <v>113</v>
      </c>
      <c r="AG51" s="123">
        <f t="shared" si="7"/>
        <v>0</v>
      </c>
      <c r="AH51" s="118" t="s">
        <v>356</v>
      </c>
      <c r="AI51" s="126" t="s">
        <v>117</v>
      </c>
      <c r="AJ51" s="120"/>
      <c r="AK51" s="124">
        <v>0</v>
      </c>
      <c r="AL51" s="124" t="s">
        <v>116</v>
      </c>
      <c r="AM51" s="123">
        <f t="shared" si="8"/>
        <v>0</v>
      </c>
      <c r="AN51" s="118">
        <v>0</v>
      </c>
      <c r="AO51" s="126" t="s">
        <v>112</v>
      </c>
      <c r="AP51" s="120">
        <f t="shared" si="9"/>
        <v>0</v>
      </c>
      <c r="AQ51" s="237">
        <v>80.569999999999993</v>
      </c>
      <c r="AR51" s="122" t="s">
        <v>355</v>
      </c>
      <c r="AS51" s="239">
        <f>IF(AQ51&gt;=60,1,0)</f>
        <v>1</v>
      </c>
      <c r="AT51" s="127"/>
    </row>
    <row r="52" spans="1:46" ht="30" x14ac:dyDescent="0.25">
      <c r="A52" s="115" t="s">
        <v>158</v>
      </c>
      <c r="B52" s="116" t="s">
        <v>160</v>
      </c>
      <c r="C52" s="117" t="s">
        <v>109</v>
      </c>
      <c r="D52" s="118">
        <v>0.01</v>
      </c>
      <c r="E52" s="119" t="s">
        <v>110</v>
      </c>
      <c r="F52" s="120">
        <f t="shared" si="0"/>
        <v>0</v>
      </c>
      <c r="G52" s="121">
        <v>6.98</v>
      </c>
      <c r="H52" s="122" t="s">
        <v>111</v>
      </c>
      <c r="I52" s="123">
        <f t="shared" si="1"/>
        <v>1</v>
      </c>
      <c r="J52" s="118">
        <v>37.04</v>
      </c>
      <c r="K52" s="119" t="s">
        <v>112</v>
      </c>
      <c r="L52" s="120">
        <f t="shared" si="11"/>
        <v>0</v>
      </c>
      <c r="M52" s="121"/>
      <c r="N52" s="122" t="s">
        <v>113</v>
      </c>
      <c r="O52" s="123"/>
      <c r="P52" s="118">
        <v>0</v>
      </c>
      <c r="Q52" s="119" t="s">
        <v>114</v>
      </c>
      <c r="R52" s="120">
        <f t="shared" si="2"/>
        <v>0</v>
      </c>
      <c r="S52" s="121">
        <v>1.2E-2</v>
      </c>
      <c r="T52" s="124" t="s">
        <v>115</v>
      </c>
      <c r="U52" s="123">
        <f t="shared" si="3"/>
        <v>0</v>
      </c>
      <c r="V52" s="125"/>
      <c r="W52" s="126" t="s">
        <v>116</v>
      </c>
      <c r="X52" s="120">
        <f t="shared" si="4"/>
        <v>0</v>
      </c>
      <c r="Y52" s="122"/>
      <c r="Z52" s="124" t="s">
        <v>112</v>
      </c>
      <c r="AA52" s="123">
        <f t="shared" si="5"/>
        <v>0</v>
      </c>
      <c r="AB52" s="118">
        <v>0</v>
      </c>
      <c r="AC52" s="126" t="s">
        <v>112</v>
      </c>
      <c r="AD52" s="120">
        <f t="shared" si="6"/>
        <v>0</v>
      </c>
      <c r="AE52" s="124">
        <v>6.8</v>
      </c>
      <c r="AF52" s="124" t="s">
        <v>113</v>
      </c>
      <c r="AG52" s="123">
        <f t="shared" si="7"/>
        <v>0</v>
      </c>
      <c r="AH52" s="118" t="s">
        <v>356</v>
      </c>
      <c r="AI52" s="126" t="s">
        <v>117</v>
      </c>
      <c r="AJ52" s="120"/>
      <c r="AK52" s="124">
        <v>100</v>
      </c>
      <c r="AL52" s="124" t="s">
        <v>116</v>
      </c>
      <c r="AM52" s="123">
        <f t="shared" si="8"/>
        <v>1</v>
      </c>
      <c r="AN52" s="118">
        <v>0</v>
      </c>
      <c r="AO52" s="126" t="s">
        <v>112</v>
      </c>
      <c r="AP52" s="120">
        <f t="shared" si="9"/>
        <v>0</v>
      </c>
      <c r="AQ52" s="237"/>
      <c r="AR52" s="122" t="s">
        <v>355</v>
      </c>
      <c r="AS52" s="239"/>
      <c r="AT52" s="127"/>
    </row>
    <row r="53" spans="1:46" ht="30" x14ac:dyDescent="0.25">
      <c r="A53" s="115" t="s">
        <v>158</v>
      </c>
      <c r="B53" s="116" t="s">
        <v>161</v>
      </c>
      <c r="C53" s="117" t="s">
        <v>109</v>
      </c>
      <c r="D53" s="118">
        <v>0.01</v>
      </c>
      <c r="E53" s="119" t="s">
        <v>110</v>
      </c>
      <c r="F53" s="120">
        <f t="shared" si="0"/>
        <v>0</v>
      </c>
      <c r="G53" s="121">
        <v>0</v>
      </c>
      <c r="H53" s="122" t="s">
        <v>111</v>
      </c>
      <c r="I53" s="123">
        <f t="shared" si="1"/>
        <v>0</v>
      </c>
      <c r="J53" s="118">
        <v>29.63</v>
      </c>
      <c r="K53" s="119" t="s">
        <v>112</v>
      </c>
      <c r="L53" s="120">
        <f t="shared" si="11"/>
        <v>0</v>
      </c>
      <c r="M53" s="121"/>
      <c r="N53" s="122" t="s">
        <v>113</v>
      </c>
      <c r="O53" s="123"/>
      <c r="P53" s="118">
        <v>0</v>
      </c>
      <c r="Q53" s="119" t="s">
        <v>114</v>
      </c>
      <c r="R53" s="120">
        <f t="shared" si="2"/>
        <v>0</v>
      </c>
      <c r="S53" s="121">
        <v>1.2E-2</v>
      </c>
      <c r="T53" s="124" t="s">
        <v>115</v>
      </c>
      <c r="U53" s="123">
        <f t="shared" si="3"/>
        <v>0</v>
      </c>
      <c r="V53" s="125"/>
      <c r="W53" s="126" t="s">
        <v>116</v>
      </c>
      <c r="X53" s="120">
        <f t="shared" si="4"/>
        <v>0</v>
      </c>
      <c r="Y53" s="122"/>
      <c r="Z53" s="124" t="s">
        <v>112</v>
      </c>
      <c r="AA53" s="123">
        <f t="shared" si="5"/>
        <v>0</v>
      </c>
      <c r="AB53" s="118">
        <v>0</v>
      </c>
      <c r="AC53" s="126" t="s">
        <v>112</v>
      </c>
      <c r="AD53" s="120">
        <f t="shared" si="6"/>
        <v>0</v>
      </c>
      <c r="AE53" s="124">
        <v>3.13</v>
      </c>
      <c r="AF53" s="124" t="s">
        <v>113</v>
      </c>
      <c r="AG53" s="123">
        <f t="shared" si="7"/>
        <v>0</v>
      </c>
      <c r="AH53" s="118" t="s">
        <v>356</v>
      </c>
      <c r="AI53" s="126" t="s">
        <v>117</v>
      </c>
      <c r="AJ53" s="120"/>
      <c r="AK53" s="124" t="s">
        <v>357</v>
      </c>
      <c r="AL53" s="124" t="s">
        <v>116</v>
      </c>
      <c r="AM53" s="123"/>
      <c r="AN53" s="118">
        <v>0</v>
      </c>
      <c r="AO53" s="126" t="s">
        <v>112</v>
      </c>
      <c r="AP53" s="120">
        <f t="shared" si="9"/>
        <v>0</v>
      </c>
      <c r="AQ53" s="237"/>
      <c r="AR53" s="122" t="s">
        <v>355</v>
      </c>
      <c r="AS53" s="239"/>
      <c r="AT53" s="127"/>
    </row>
    <row r="54" spans="1:46" ht="30" x14ac:dyDescent="0.25">
      <c r="A54" s="115" t="s">
        <v>158</v>
      </c>
      <c r="B54" s="116" t="s">
        <v>162</v>
      </c>
      <c r="C54" s="117" t="s">
        <v>109</v>
      </c>
      <c r="D54" s="118">
        <v>0.01</v>
      </c>
      <c r="E54" s="119" t="s">
        <v>110</v>
      </c>
      <c r="F54" s="120">
        <f t="shared" si="0"/>
        <v>0</v>
      </c>
      <c r="G54" s="121">
        <v>0</v>
      </c>
      <c r="H54" s="122" t="s">
        <v>111</v>
      </c>
      <c r="I54" s="123">
        <f t="shared" si="1"/>
        <v>0</v>
      </c>
      <c r="J54" s="118">
        <v>22.22</v>
      </c>
      <c r="K54" s="119" t="s">
        <v>112</v>
      </c>
      <c r="L54" s="120">
        <f t="shared" si="11"/>
        <v>0</v>
      </c>
      <c r="M54" s="121"/>
      <c r="N54" s="122" t="s">
        <v>113</v>
      </c>
      <c r="O54" s="123"/>
      <c r="P54" s="118">
        <v>0.37</v>
      </c>
      <c r="Q54" s="119" t="s">
        <v>114</v>
      </c>
      <c r="R54" s="120">
        <f t="shared" si="2"/>
        <v>0</v>
      </c>
      <c r="S54" s="121">
        <v>0</v>
      </c>
      <c r="T54" s="124" t="s">
        <v>115</v>
      </c>
      <c r="U54" s="123">
        <f t="shared" si="3"/>
        <v>0</v>
      </c>
      <c r="V54" s="125"/>
      <c r="W54" s="126" t="s">
        <v>116</v>
      </c>
      <c r="X54" s="120">
        <f t="shared" si="4"/>
        <v>0</v>
      </c>
      <c r="Y54" s="122"/>
      <c r="Z54" s="124" t="s">
        <v>112</v>
      </c>
      <c r="AA54" s="123">
        <f t="shared" si="5"/>
        <v>0</v>
      </c>
      <c r="AB54" s="118">
        <v>50</v>
      </c>
      <c r="AC54" s="126" t="s">
        <v>112</v>
      </c>
      <c r="AD54" s="120">
        <f t="shared" si="6"/>
        <v>0</v>
      </c>
      <c r="AE54" s="124">
        <v>3.65</v>
      </c>
      <c r="AF54" s="124" t="s">
        <v>113</v>
      </c>
      <c r="AG54" s="123">
        <f t="shared" si="7"/>
        <v>0</v>
      </c>
      <c r="AH54" s="118" t="s">
        <v>356</v>
      </c>
      <c r="AI54" s="126" t="s">
        <v>117</v>
      </c>
      <c r="AJ54" s="120"/>
      <c r="AK54" s="124">
        <v>100</v>
      </c>
      <c r="AL54" s="124" t="s">
        <v>116</v>
      </c>
      <c r="AM54" s="123">
        <f t="shared" si="8"/>
        <v>1</v>
      </c>
      <c r="AN54" s="118">
        <v>0</v>
      </c>
      <c r="AO54" s="126" t="s">
        <v>112</v>
      </c>
      <c r="AP54" s="120">
        <f t="shared" si="9"/>
        <v>0</v>
      </c>
      <c r="AQ54" s="237"/>
      <c r="AR54" s="122" t="s">
        <v>355</v>
      </c>
      <c r="AS54" s="239"/>
      <c r="AT54" s="127"/>
    </row>
    <row r="55" spans="1:46" ht="30" x14ac:dyDescent="0.25">
      <c r="A55" s="115" t="s">
        <v>163</v>
      </c>
      <c r="B55" s="116" t="s">
        <v>164</v>
      </c>
      <c r="C55" s="117" t="s">
        <v>109</v>
      </c>
      <c r="D55" s="118">
        <v>0</v>
      </c>
      <c r="E55" s="119" t="s">
        <v>110</v>
      </c>
      <c r="F55" s="120">
        <f t="shared" si="0"/>
        <v>0</v>
      </c>
      <c r="G55" s="121">
        <v>8.23</v>
      </c>
      <c r="H55" s="122" t="s">
        <v>111</v>
      </c>
      <c r="I55" s="123">
        <f t="shared" si="1"/>
        <v>1</v>
      </c>
      <c r="J55" s="118">
        <v>29.63</v>
      </c>
      <c r="K55" s="119" t="s">
        <v>112</v>
      </c>
      <c r="L55" s="120">
        <f t="shared" si="11"/>
        <v>0</v>
      </c>
      <c r="M55" s="121"/>
      <c r="N55" s="122" t="s">
        <v>113</v>
      </c>
      <c r="O55" s="123"/>
      <c r="P55" s="118">
        <v>0</v>
      </c>
      <c r="Q55" s="119" t="s">
        <v>114</v>
      </c>
      <c r="R55" s="120">
        <f t="shared" si="2"/>
        <v>0</v>
      </c>
      <c r="S55" s="121">
        <v>2E-3</v>
      </c>
      <c r="T55" s="124" t="s">
        <v>115</v>
      </c>
      <c r="U55" s="123">
        <f t="shared" si="3"/>
        <v>0</v>
      </c>
      <c r="V55" s="125"/>
      <c r="W55" s="126" t="s">
        <v>116</v>
      </c>
      <c r="X55" s="120">
        <f t="shared" si="4"/>
        <v>0</v>
      </c>
      <c r="Y55" s="122"/>
      <c r="Z55" s="124" t="s">
        <v>112</v>
      </c>
      <c r="AA55" s="123">
        <f t="shared" si="5"/>
        <v>0</v>
      </c>
      <c r="AB55" s="118">
        <v>0</v>
      </c>
      <c r="AC55" s="126" t="s">
        <v>112</v>
      </c>
      <c r="AD55" s="120">
        <f t="shared" si="6"/>
        <v>0</v>
      </c>
      <c r="AE55" s="124">
        <v>0</v>
      </c>
      <c r="AF55" s="124" t="s">
        <v>113</v>
      </c>
      <c r="AG55" s="123">
        <f t="shared" si="7"/>
        <v>0</v>
      </c>
      <c r="AH55" s="118" t="s">
        <v>356</v>
      </c>
      <c r="AI55" s="126" t="s">
        <v>117</v>
      </c>
      <c r="AJ55" s="120"/>
      <c r="AK55" s="124" t="s">
        <v>357</v>
      </c>
      <c r="AL55" s="124" t="s">
        <v>116</v>
      </c>
      <c r="AM55" s="123"/>
      <c r="AN55" s="118">
        <v>0</v>
      </c>
      <c r="AO55" s="126" t="s">
        <v>112</v>
      </c>
      <c r="AP55" s="120">
        <f t="shared" si="9"/>
        <v>0</v>
      </c>
      <c r="AQ55" s="237">
        <v>89.84</v>
      </c>
      <c r="AR55" s="122" t="s">
        <v>355</v>
      </c>
      <c r="AS55" s="239">
        <f>IF(AQ55&gt;=60,1,0)</f>
        <v>1</v>
      </c>
      <c r="AT55" s="127"/>
    </row>
    <row r="56" spans="1:46" ht="30" x14ac:dyDescent="0.25">
      <c r="A56" s="115" t="s">
        <v>163</v>
      </c>
      <c r="B56" s="116" t="s">
        <v>165</v>
      </c>
      <c r="C56" s="117" t="s">
        <v>109</v>
      </c>
      <c r="D56" s="118">
        <v>0.01</v>
      </c>
      <c r="E56" s="119" t="s">
        <v>110</v>
      </c>
      <c r="F56" s="120">
        <f t="shared" si="0"/>
        <v>0</v>
      </c>
      <c r="G56" s="121">
        <v>6.03</v>
      </c>
      <c r="H56" s="122" t="s">
        <v>111</v>
      </c>
      <c r="I56" s="123">
        <f t="shared" si="1"/>
        <v>1</v>
      </c>
      <c r="J56" s="118">
        <v>29.63</v>
      </c>
      <c r="K56" s="119" t="s">
        <v>112</v>
      </c>
      <c r="L56" s="120">
        <f t="shared" si="11"/>
        <v>0</v>
      </c>
      <c r="M56" s="121"/>
      <c r="N56" s="122" t="s">
        <v>113</v>
      </c>
      <c r="O56" s="123"/>
      <c r="P56" s="118">
        <v>1.39</v>
      </c>
      <c r="Q56" s="119" t="s">
        <v>114</v>
      </c>
      <c r="R56" s="120">
        <f t="shared" si="2"/>
        <v>1</v>
      </c>
      <c r="S56" s="121">
        <v>4.0000000000000001E-3</v>
      </c>
      <c r="T56" s="124" t="s">
        <v>115</v>
      </c>
      <c r="U56" s="123">
        <f t="shared" si="3"/>
        <v>0</v>
      </c>
      <c r="V56" s="125"/>
      <c r="W56" s="126" t="s">
        <v>116</v>
      </c>
      <c r="X56" s="120">
        <f t="shared" si="4"/>
        <v>0</v>
      </c>
      <c r="Y56" s="122"/>
      <c r="Z56" s="124" t="s">
        <v>112</v>
      </c>
      <c r="AA56" s="123">
        <f t="shared" si="5"/>
        <v>0</v>
      </c>
      <c r="AB56" s="118">
        <v>0</v>
      </c>
      <c r="AC56" s="126" t="s">
        <v>112</v>
      </c>
      <c r="AD56" s="120">
        <f t="shared" si="6"/>
        <v>0</v>
      </c>
      <c r="AE56" s="124">
        <v>2.2999999999999998</v>
      </c>
      <c r="AF56" s="124" t="s">
        <v>113</v>
      </c>
      <c r="AG56" s="123">
        <f t="shared" si="7"/>
        <v>0</v>
      </c>
      <c r="AH56" s="118" t="s">
        <v>356</v>
      </c>
      <c r="AI56" s="126" t="s">
        <v>117</v>
      </c>
      <c r="AJ56" s="120"/>
      <c r="AK56" s="124" t="s">
        <v>357</v>
      </c>
      <c r="AL56" s="124" t="s">
        <v>116</v>
      </c>
      <c r="AM56" s="123"/>
      <c r="AN56" s="118">
        <v>0</v>
      </c>
      <c r="AO56" s="126" t="s">
        <v>112</v>
      </c>
      <c r="AP56" s="120">
        <f t="shared" si="9"/>
        <v>0</v>
      </c>
      <c r="AQ56" s="237"/>
      <c r="AR56" s="122" t="s">
        <v>355</v>
      </c>
      <c r="AS56" s="239"/>
      <c r="AT56" s="127"/>
    </row>
    <row r="57" spans="1:46" ht="30" x14ac:dyDescent="0.25">
      <c r="A57" s="115" t="s">
        <v>163</v>
      </c>
      <c r="B57" s="116" t="s">
        <v>166</v>
      </c>
      <c r="C57" s="117" t="s">
        <v>109</v>
      </c>
      <c r="D57" s="118">
        <v>0.01</v>
      </c>
      <c r="E57" s="119" t="s">
        <v>110</v>
      </c>
      <c r="F57" s="120">
        <f t="shared" si="0"/>
        <v>0</v>
      </c>
      <c r="G57" s="121">
        <v>0</v>
      </c>
      <c r="H57" s="122" t="s">
        <v>111</v>
      </c>
      <c r="I57" s="123">
        <f t="shared" si="1"/>
        <v>0</v>
      </c>
      <c r="J57" s="118">
        <v>22.22</v>
      </c>
      <c r="K57" s="119" t="s">
        <v>112</v>
      </c>
      <c r="L57" s="120">
        <f t="shared" si="11"/>
        <v>0</v>
      </c>
      <c r="M57" s="121"/>
      <c r="N57" s="122" t="s">
        <v>113</v>
      </c>
      <c r="O57" s="123"/>
      <c r="P57" s="118">
        <v>0</v>
      </c>
      <c r="Q57" s="119" t="s">
        <v>114</v>
      </c>
      <c r="R57" s="120">
        <f t="shared" si="2"/>
        <v>0</v>
      </c>
      <c r="S57" s="121">
        <v>1.2999999999999999E-2</v>
      </c>
      <c r="T57" s="124" t="s">
        <v>115</v>
      </c>
      <c r="U57" s="123">
        <f t="shared" si="3"/>
        <v>0</v>
      </c>
      <c r="V57" s="125"/>
      <c r="W57" s="126" t="s">
        <v>116</v>
      </c>
      <c r="X57" s="120">
        <f t="shared" si="4"/>
        <v>0</v>
      </c>
      <c r="Y57" s="122"/>
      <c r="Z57" s="124" t="s">
        <v>112</v>
      </c>
      <c r="AA57" s="123">
        <f t="shared" si="5"/>
        <v>0</v>
      </c>
      <c r="AB57" s="118">
        <v>0</v>
      </c>
      <c r="AC57" s="126" t="s">
        <v>112</v>
      </c>
      <c r="AD57" s="120">
        <f t="shared" si="6"/>
        <v>0</v>
      </c>
      <c r="AE57" s="124">
        <v>2.41</v>
      </c>
      <c r="AF57" s="124" t="s">
        <v>113</v>
      </c>
      <c r="AG57" s="123">
        <f t="shared" si="7"/>
        <v>0</v>
      </c>
      <c r="AH57" s="118" t="s">
        <v>356</v>
      </c>
      <c r="AI57" s="126" t="s">
        <v>117</v>
      </c>
      <c r="AJ57" s="120"/>
      <c r="AK57" s="124" t="s">
        <v>357</v>
      </c>
      <c r="AL57" s="124" t="s">
        <v>116</v>
      </c>
      <c r="AM57" s="123"/>
      <c r="AN57" s="118">
        <v>0</v>
      </c>
      <c r="AO57" s="126" t="s">
        <v>112</v>
      </c>
      <c r="AP57" s="120">
        <f t="shared" si="9"/>
        <v>0</v>
      </c>
      <c r="AQ57" s="237"/>
      <c r="AR57" s="122" t="s">
        <v>355</v>
      </c>
      <c r="AS57" s="239"/>
      <c r="AT57" s="127"/>
    </row>
    <row r="58" spans="1:46" ht="30" x14ac:dyDescent="0.25">
      <c r="A58" s="115" t="s">
        <v>163</v>
      </c>
      <c r="B58" s="116" t="s">
        <v>167</v>
      </c>
      <c r="C58" s="117" t="s">
        <v>109</v>
      </c>
      <c r="D58" s="118">
        <v>0</v>
      </c>
      <c r="E58" s="119" t="s">
        <v>110</v>
      </c>
      <c r="F58" s="120">
        <f t="shared" si="0"/>
        <v>0</v>
      </c>
      <c r="G58" s="121">
        <v>5.04</v>
      </c>
      <c r="H58" s="122" t="s">
        <v>111</v>
      </c>
      <c r="I58" s="123">
        <f t="shared" si="1"/>
        <v>1</v>
      </c>
      <c r="J58" s="118">
        <v>29.63</v>
      </c>
      <c r="K58" s="119" t="s">
        <v>112</v>
      </c>
      <c r="L58" s="120">
        <f t="shared" si="11"/>
        <v>0</v>
      </c>
      <c r="M58" s="121"/>
      <c r="N58" s="122" t="s">
        <v>113</v>
      </c>
      <c r="O58" s="123"/>
      <c r="P58" s="118">
        <v>0</v>
      </c>
      <c r="Q58" s="119" t="s">
        <v>114</v>
      </c>
      <c r="R58" s="120">
        <f t="shared" si="2"/>
        <v>0</v>
      </c>
      <c r="S58" s="121">
        <v>0.01</v>
      </c>
      <c r="T58" s="124" t="s">
        <v>115</v>
      </c>
      <c r="U58" s="123">
        <f t="shared" si="3"/>
        <v>0</v>
      </c>
      <c r="V58" s="125"/>
      <c r="W58" s="126" t="s">
        <v>116</v>
      </c>
      <c r="X58" s="120">
        <f t="shared" si="4"/>
        <v>0</v>
      </c>
      <c r="Y58" s="122"/>
      <c r="Z58" s="124" t="s">
        <v>112</v>
      </c>
      <c r="AA58" s="123">
        <f t="shared" si="5"/>
        <v>0</v>
      </c>
      <c r="AB58" s="118">
        <v>0</v>
      </c>
      <c r="AC58" s="126" t="s">
        <v>112</v>
      </c>
      <c r="AD58" s="120">
        <f t="shared" si="6"/>
        <v>0</v>
      </c>
      <c r="AE58" s="124">
        <v>4.37</v>
      </c>
      <c r="AF58" s="124" t="s">
        <v>113</v>
      </c>
      <c r="AG58" s="123">
        <f t="shared" si="7"/>
        <v>0</v>
      </c>
      <c r="AH58" s="118" t="s">
        <v>356</v>
      </c>
      <c r="AI58" s="126" t="s">
        <v>117</v>
      </c>
      <c r="AJ58" s="120"/>
      <c r="AK58" s="124">
        <v>100</v>
      </c>
      <c r="AL58" s="124" t="s">
        <v>116</v>
      </c>
      <c r="AM58" s="123">
        <f t="shared" si="8"/>
        <v>1</v>
      </c>
      <c r="AN58" s="118">
        <v>0</v>
      </c>
      <c r="AO58" s="126" t="s">
        <v>112</v>
      </c>
      <c r="AP58" s="120">
        <f t="shared" si="9"/>
        <v>0</v>
      </c>
      <c r="AQ58" s="237"/>
      <c r="AR58" s="122" t="s">
        <v>355</v>
      </c>
      <c r="AS58" s="239"/>
      <c r="AT58" s="127"/>
    </row>
    <row r="59" spans="1:46" ht="30" x14ac:dyDescent="0.25">
      <c r="A59" s="115" t="s">
        <v>163</v>
      </c>
      <c r="B59" s="116" t="s">
        <v>168</v>
      </c>
      <c r="C59" s="117" t="s">
        <v>109</v>
      </c>
      <c r="D59" s="118">
        <v>0.02</v>
      </c>
      <c r="E59" s="119" t="s">
        <v>110</v>
      </c>
      <c r="F59" s="120">
        <f t="shared" si="0"/>
        <v>0</v>
      </c>
      <c r="G59" s="121">
        <v>17.05</v>
      </c>
      <c r="H59" s="122" t="s">
        <v>111</v>
      </c>
      <c r="I59" s="123">
        <f t="shared" si="1"/>
        <v>1</v>
      </c>
      <c r="J59" s="118">
        <v>37.04</v>
      </c>
      <c r="K59" s="119" t="s">
        <v>112</v>
      </c>
      <c r="L59" s="120">
        <f t="shared" si="11"/>
        <v>0</v>
      </c>
      <c r="M59" s="121"/>
      <c r="N59" s="122" t="s">
        <v>113</v>
      </c>
      <c r="O59" s="123"/>
      <c r="P59" s="118">
        <v>0</v>
      </c>
      <c r="Q59" s="119" t="s">
        <v>114</v>
      </c>
      <c r="R59" s="120">
        <f t="shared" si="2"/>
        <v>0</v>
      </c>
      <c r="S59" s="121">
        <v>2.3E-2</v>
      </c>
      <c r="T59" s="124" t="s">
        <v>115</v>
      </c>
      <c r="U59" s="123">
        <f t="shared" si="3"/>
        <v>0</v>
      </c>
      <c r="V59" s="125"/>
      <c r="W59" s="126" t="s">
        <v>116</v>
      </c>
      <c r="X59" s="120">
        <f t="shared" si="4"/>
        <v>0</v>
      </c>
      <c r="Y59" s="122"/>
      <c r="Z59" s="124" t="s">
        <v>112</v>
      </c>
      <c r="AA59" s="123">
        <f t="shared" si="5"/>
        <v>0</v>
      </c>
      <c r="AB59" s="118">
        <v>0</v>
      </c>
      <c r="AC59" s="126" t="s">
        <v>112</v>
      </c>
      <c r="AD59" s="120">
        <f t="shared" si="6"/>
        <v>0</v>
      </c>
      <c r="AE59" s="124">
        <v>0</v>
      </c>
      <c r="AF59" s="124" t="s">
        <v>113</v>
      </c>
      <c r="AG59" s="123">
        <f t="shared" si="7"/>
        <v>0</v>
      </c>
      <c r="AH59" s="118" t="s">
        <v>356</v>
      </c>
      <c r="AI59" s="126" t="s">
        <v>117</v>
      </c>
      <c r="AJ59" s="120"/>
      <c r="AK59" s="124" t="s">
        <v>357</v>
      </c>
      <c r="AL59" s="124" t="s">
        <v>116</v>
      </c>
      <c r="AM59" s="123"/>
      <c r="AN59" s="118">
        <v>0</v>
      </c>
      <c r="AO59" s="126" t="s">
        <v>112</v>
      </c>
      <c r="AP59" s="120">
        <f t="shared" si="9"/>
        <v>0</v>
      </c>
      <c r="AQ59" s="237"/>
      <c r="AR59" s="122" t="s">
        <v>355</v>
      </c>
      <c r="AS59" s="239"/>
      <c r="AT59" s="127"/>
    </row>
    <row r="60" spans="1:46" ht="30" x14ac:dyDescent="0.25">
      <c r="A60" s="115" t="s">
        <v>163</v>
      </c>
      <c r="B60" s="116" t="s">
        <v>169</v>
      </c>
      <c r="C60" s="117" t="s">
        <v>109</v>
      </c>
      <c r="D60" s="118">
        <v>0.01</v>
      </c>
      <c r="E60" s="119" t="s">
        <v>110</v>
      </c>
      <c r="F60" s="120">
        <f t="shared" si="0"/>
        <v>0</v>
      </c>
      <c r="G60" s="121">
        <v>0</v>
      </c>
      <c r="H60" s="122" t="s">
        <v>111</v>
      </c>
      <c r="I60" s="123">
        <f t="shared" si="1"/>
        <v>0</v>
      </c>
      <c r="J60" s="118">
        <v>29.63</v>
      </c>
      <c r="K60" s="119" t="s">
        <v>112</v>
      </c>
      <c r="L60" s="120">
        <f t="shared" si="11"/>
        <v>0</v>
      </c>
      <c r="M60" s="121"/>
      <c r="N60" s="122" t="s">
        <v>113</v>
      </c>
      <c r="O60" s="123"/>
      <c r="P60" s="118">
        <v>0.9</v>
      </c>
      <c r="Q60" s="119" t="s">
        <v>114</v>
      </c>
      <c r="R60" s="120">
        <f t="shared" si="2"/>
        <v>1</v>
      </c>
      <c r="S60" s="121">
        <v>0</v>
      </c>
      <c r="T60" s="124" t="s">
        <v>115</v>
      </c>
      <c r="U60" s="123">
        <f t="shared" si="3"/>
        <v>0</v>
      </c>
      <c r="V60" s="125"/>
      <c r="W60" s="126" t="s">
        <v>116</v>
      </c>
      <c r="X60" s="120">
        <f t="shared" si="4"/>
        <v>0</v>
      </c>
      <c r="Y60" s="122"/>
      <c r="Z60" s="124" t="s">
        <v>112</v>
      </c>
      <c r="AA60" s="123">
        <f t="shared" si="5"/>
        <v>0</v>
      </c>
      <c r="AB60" s="118">
        <v>0</v>
      </c>
      <c r="AC60" s="126" t="s">
        <v>112</v>
      </c>
      <c r="AD60" s="120">
        <f t="shared" si="6"/>
        <v>0</v>
      </c>
      <c r="AE60" s="124">
        <v>8.1300000000000008</v>
      </c>
      <c r="AF60" s="124" t="s">
        <v>113</v>
      </c>
      <c r="AG60" s="123">
        <f t="shared" si="7"/>
        <v>0</v>
      </c>
      <c r="AH60" s="118" t="s">
        <v>356</v>
      </c>
      <c r="AI60" s="126" t="s">
        <v>117</v>
      </c>
      <c r="AJ60" s="120"/>
      <c r="AK60" s="124">
        <v>0</v>
      </c>
      <c r="AL60" s="124" t="s">
        <v>116</v>
      </c>
      <c r="AM60" s="123">
        <f t="shared" si="8"/>
        <v>0</v>
      </c>
      <c r="AN60" s="118">
        <v>0</v>
      </c>
      <c r="AO60" s="126" t="s">
        <v>112</v>
      </c>
      <c r="AP60" s="120">
        <f t="shared" si="9"/>
        <v>0</v>
      </c>
      <c r="AQ60" s="237"/>
      <c r="AR60" s="122" t="s">
        <v>355</v>
      </c>
      <c r="AS60" s="239"/>
      <c r="AT60" s="127"/>
    </row>
    <row r="61" spans="1:46" ht="30" x14ac:dyDescent="0.25">
      <c r="A61" s="115" t="s">
        <v>170</v>
      </c>
      <c r="B61" s="116" t="s">
        <v>171</v>
      </c>
      <c r="C61" s="117" t="s">
        <v>109</v>
      </c>
      <c r="D61" s="118">
        <v>0</v>
      </c>
      <c r="E61" s="119" t="s">
        <v>110</v>
      </c>
      <c r="F61" s="120">
        <f t="shared" si="0"/>
        <v>0</v>
      </c>
      <c r="G61" s="121">
        <v>0</v>
      </c>
      <c r="H61" s="122" t="s">
        <v>111</v>
      </c>
      <c r="I61" s="123">
        <f t="shared" si="1"/>
        <v>0</v>
      </c>
      <c r="J61" s="118">
        <v>0</v>
      </c>
      <c r="K61" s="119" t="s">
        <v>112</v>
      </c>
      <c r="L61" s="120">
        <f t="shared" si="11"/>
        <v>0</v>
      </c>
      <c r="M61" s="121"/>
      <c r="N61" s="122" t="s">
        <v>113</v>
      </c>
      <c r="O61" s="123"/>
      <c r="P61" s="118">
        <v>0</v>
      </c>
      <c r="Q61" s="119" t="s">
        <v>114</v>
      </c>
      <c r="R61" s="120">
        <f t="shared" si="2"/>
        <v>0</v>
      </c>
      <c r="S61" s="121">
        <v>0</v>
      </c>
      <c r="T61" s="124" t="s">
        <v>115</v>
      </c>
      <c r="U61" s="123">
        <f t="shared" si="3"/>
        <v>0</v>
      </c>
      <c r="V61" s="125"/>
      <c r="W61" s="126" t="s">
        <v>116</v>
      </c>
      <c r="X61" s="120">
        <f t="shared" si="4"/>
        <v>0</v>
      </c>
      <c r="Y61" s="122"/>
      <c r="Z61" s="124" t="s">
        <v>112</v>
      </c>
      <c r="AA61" s="123">
        <f t="shared" si="5"/>
        <v>0</v>
      </c>
      <c r="AB61" s="118">
        <v>0</v>
      </c>
      <c r="AC61" s="126" t="s">
        <v>112</v>
      </c>
      <c r="AD61" s="120">
        <f t="shared" si="6"/>
        <v>0</v>
      </c>
      <c r="AE61" s="124">
        <v>2.44</v>
      </c>
      <c r="AF61" s="124" t="s">
        <v>113</v>
      </c>
      <c r="AG61" s="123">
        <f t="shared" si="7"/>
        <v>0</v>
      </c>
      <c r="AH61" s="118" t="s">
        <v>356</v>
      </c>
      <c r="AI61" s="126" t="s">
        <v>117</v>
      </c>
      <c r="AJ61" s="120"/>
      <c r="AK61" s="124" t="s">
        <v>357</v>
      </c>
      <c r="AL61" s="124" t="s">
        <v>116</v>
      </c>
      <c r="AM61" s="123"/>
      <c r="AN61" s="118">
        <v>0</v>
      </c>
      <c r="AO61" s="126" t="s">
        <v>112</v>
      </c>
      <c r="AP61" s="120">
        <f t="shared" si="9"/>
        <v>0</v>
      </c>
      <c r="AQ61" s="237">
        <v>95.34</v>
      </c>
      <c r="AR61" s="122" t="s">
        <v>355</v>
      </c>
      <c r="AS61" s="239">
        <f>IF(AQ61&gt;=60,1,0)</f>
        <v>1</v>
      </c>
      <c r="AT61" s="127"/>
    </row>
    <row r="62" spans="1:46" ht="30" x14ac:dyDescent="0.25">
      <c r="A62" s="115" t="s">
        <v>170</v>
      </c>
      <c r="B62" s="116" t="s">
        <v>172</v>
      </c>
      <c r="C62" s="117" t="s">
        <v>109</v>
      </c>
      <c r="D62" s="118">
        <v>0</v>
      </c>
      <c r="E62" s="119" t="s">
        <v>110</v>
      </c>
      <c r="F62" s="120">
        <f t="shared" si="0"/>
        <v>0</v>
      </c>
      <c r="G62" s="121">
        <v>11.44</v>
      </c>
      <c r="H62" s="122" t="s">
        <v>111</v>
      </c>
      <c r="I62" s="123">
        <f t="shared" si="1"/>
        <v>1</v>
      </c>
      <c r="J62" s="118">
        <v>0</v>
      </c>
      <c r="K62" s="119" t="s">
        <v>112</v>
      </c>
      <c r="L62" s="120">
        <f t="shared" si="11"/>
        <v>0</v>
      </c>
      <c r="M62" s="121"/>
      <c r="N62" s="122" t="s">
        <v>113</v>
      </c>
      <c r="O62" s="123"/>
      <c r="P62" s="118">
        <v>0</v>
      </c>
      <c r="Q62" s="119" t="s">
        <v>114</v>
      </c>
      <c r="R62" s="120">
        <f t="shared" si="2"/>
        <v>0</v>
      </c>
      <c r="S62" s="121">
        <v>0</v>
      </c>
      <c r="T62" s="124" t="s">
        <v>115</v>
      </c>
      <c r="U62" s="123">
        <f t="shared" si="3"/>
        <v>0</v>
      </c>
      <c r="V62" s="125"/>
      <c r="W62" s="126" t="s">
        <v>116</v>
      </c>
      <c r="X62" s="120">
        <f t="shared" si="4"/>
        <v>0</v>
      </c>
      <c r="Y62" s="122"/>
      <c r="Z62" s="124" t="s">
        <v>112</v>
      </c>
      <c r="AA62" s="123">
        <f t="shared" si="5"/>
        <v>0</v>
      </c>
      <c r="AB62" s="118">
        <v>0</v>
      </c>
      <c r="AC62" s="126" t="s">
        <v>112</v>
      </c>
      <c r="AD62" s="120">
        <f t="shared" si="6"/>
        <v>0</v>
      </c>
      <c r="AE62" s="124">
        <v>0.9</v>
      </c>
      <c r="AF62" s="124" t="s">
        <v>113</v>
      </c>
      <c r="AG62" s="123">
        <f t="shared" si="7"/>
        <v>0</v>
      </c>
      <c r="AH62" s="118" t="s">
        <v>356</v>
      </c>
      <c r="AI62" s="126" t="s">
        <v>117</v>
      </c>
      <c r="AJ62" s="120"/>
      <c r="AK62" s="124" t="s">
        <v>357</v>
      </c>
      <c r="AL62" s="124" t="s">
        <v>116</v>
      </c>
      <c r="AM62" s="123"/>
      <c r="AN62" s="118">
        <v>0</v>
      </c>
      <c r="AO62" s="126" t="s">
        <v>112</v>
      </c>
      <c r="AP62" s="120">
        <f t="shared" si="9"/>
        <v>0</v>
      </c>
      <c r="AQ62" s="237"/>
      <c r="AR62" s="122" t="s">
        <v>355</v>
      </c>
      <c r="AS62" s="239"/>
      <c r="AT62" s="127"/>
    </row>
    <row r="63" spans="1:46" ht="30" x14ac:dyDescent="0.25">
      <c r="A63" s="115" t="s">
        <v>170</v>
      </c>
      <c r="B63" s="116" t="s">
        <v>173</v>
      </c>
      <c r="C63" s="117" t="s">
        <v>109</v>
      </c>
      <c r="D63" s="118">
        <v>0</v>
      </c>
      <c r="E63" s="119" t="s">
        <v>110</v>
      </c>
      <c r="F63" s="120">
        <f t="shared" si="0"/>
        <v>0</v>
      </c>
      <c r="G63" s="121">
        <v>0</v>
      </c>
      <c r="H63" s="122" t="s">
        <v>111</v>
      </c>
      <c r="I63" s="123">
        <f t="shared" si="1"/>
        <v>0</v>
      </c>
      <c r="J63" s="118">
        <v>0</v>
      </c>
      <c r="K63" s="119" t="s">
        <v>112</v>
      </c>
      <c r="L63" s="120">
        <f t="shared" si="11"/>
        <v>0</v>
      </c>
      <c r="M63" s="121"/>
      <c r="N63" s="122" t="s">
        <v>113</v>
      </c>
      <c r="O63" s="123"/>
      <c r="P63" s="118">
        <v>0</v>
      </c>
      <c r="Q63" s="119" t="s">
        <v>114</v>
      </c>
      <c r="R63" s="120">
        <f t="shared" si="2"/>
        <v>0</v>
      </c>
      <c r="S63" s="121">
        <v>0</v>
      </c>
      <c r="T63" s="124" t="s">
        <v>115</v>
      </c>
      <c r="U63" s="123">
        <f t="shared" si="3"/>
        <v>0</v>
      </c>
      <c r="V63" s="125"/>
      <c r="W63" s="126" t="s">
        <v>116</v>
      </c>
      <c r="X63" s="120">
        <f t="shared" si="4"/>
        <v>0</v>
      </c>
      <c r="Y63" s="122"/>
      <c r="Z63" s="124" t="s">
        <v>112</v>
      </c>
      <c r="AA63" s="123">
        <f t="shared" si="5"/>
        <v>0</v>
      </c>
      <c r="AB63" s="118">
        <v>0</v>
      </c>
      <c r="AC63" s="126" t="s">
        <v>112</v>
      </c>
      <c r="AD63" s="120">
        <f t="shared" si="6"/>
        <v>0</v>
      </c>
      <c r="AE63" s="124">
        <v>3.23</v>
      </c>
      <c r="AF63" s="124" t="s">
        <v>113</v>
      </c>
      <c r="AG63" s="123">
        <f t="shared" si="7"/>
        <v>0</v>
      </c>
      <c r="AH63" s="118" t="s">
        <v>356</v>
      </c>
      <c r="AI63" s="126" t="s">
        <v>117</v>
      </c>
      <c r="AJ63" s="120"/>
      <c r="AK63" s="124" t="s">
        <v>357</v>
      </c>
      <c r="AL63" s="124" t="s">
        <v>116</v>
      </c>
      <c r="AM63" s="123"/>
      <c r="AN63" s="118">
        <v>0</v>
      </c>
      <c r="AO63" s="126" t="s">
        <v>112</v>
      </c>
      <c r="AP63" s="120">
        <f t="shared" si="9"/>
        <v>0</v>
      </c>
      <c r="AQ63" s="237"/>
      <c r="AR63" s="122" t="s">
        <v>355</v>
      </c>
      <c r="AS63" s="239"/>
      <c r="AT63" s="127"/>
    </row>
    <row r="64" spans="1:46" ht="30" x14ac:dyDescent="0.25">
      <c r="A64" s="115" t="s">
        <v>170</v>
      </c>
      <c r="B64" s="116" t="s">
        <v>174</v>
      </c>
      <c r="C64" s="117" t="s">
        <v>109</v>
      </c>
      <c r="D64" s="118">
        <v>0</v>
      </c>
      <c r="E64" s="119" t="s">
        <v>110</v>
      </c>
      <c r="F64" s="120">
        <f t="shared" si="0"/>
        <v>0</v>
      </c>
      <c r="G64" s="121">
        <v>5.3</v>
      </c>
      <c r="H64" s="122" t="s">
        <v>111</v>
      </c>
      <c r="I64" s="123">
        <f t="shared" si="1"/>
        <v>1</v>
      </c>
      <c r="J64" s="118">
        <v>0</v>
      </c>
      <c r="K64" s="119" t="s">
        <v>112</v>
      </c>
      <c r="L64" s="120">
        <f t="shared" si="11"/>
        <v>0</v>
      </c>
      <c r="M64" s="121"/>
      <c r="N64" s="122" t="s">
        <v>113</v>
      </c>
      <c r="O64" s="123"/>
      <c r="P64" s="118">
        <v>0</v>
      </c>
      <c r="Q64" s="119" t="s">
        <v>114</v>
      </c>
      <c r="R64" s="120">
        <f t="shared" si="2"/>
        <v>0</v>
      </c>
      <c r="S64" s="121">
        <v>0</v>
      </c>
      <c r="T64" s="124" t="s">
        <v>115</v>
      </c>
      <c r="U64" s="123">
        <f t="shared" si="3"/>
        <v>0</v>
      </c>
      <c r="V64" s="125"/>
      <c r="W64" s="126" t="s">
        <v>116</v>
      </c>
      <c r="X64" s="120">
        <f t="shared" si="4"/>
        <v>0</v>
      </c>
      <c r="Y64" s="122"/>
      <c r="Z64" s="124" t="s">
        <v>112</v>
      </c>
      <c r="AA64" s="123">
        <f t="shared" si="5"/>
        <v>0</v>
      </c>
      <c r="AB64" s="118">
        <v>0</v>
      </c>
      <c r="AC64" s="126" t="s">
        <v>112</v>
      </c>
      <c r="AD64" s="120">
        <f t="shared" si="6"/>
        <v>0</v>
      </c>
      <c r="AE64" s="124">
        <v>0</v>
      </c>
      <c r="AF64" s="124" t="s">
        <v>113</v>
      </c>
      <c r="AG64" s="123">
        <f t="shared" si="7"/>
        <v>0</v>
      </c>
      <c r="AH64" s="118" t="s">
        <v>356</v>
      </c>
      <c r="AI64" s="126" t="s">
        <v>117</v>
      </c>
      <c r="AJ64" s="120"/>
      <c r="AK64" s="124" t="s">
        <v>357</v>
      </c>
      <c r="AL64" s="124" t="s">
        <v>116</v>
      </c>
      <c r="AM64" s="123"/>
      <c r="AN64" s="118">
        <v>0</v>
      </c>
      <c r="AO64" s="126" t="s">
        <v>112</v>
      </c>
      <c r="AP64" s="120">
        <f t="shared" si="9"/>
        <v>0</v>
      </c>
      <c r="AQ64" s="237"/>
      <c r="AR64" s="122" t="s">
        <v>355</v>
      </c>
      <c r="AS64" s="239"/>
      <c r="AT64" s="127"/>
    </row>
    <row r="65" spans="1:46" x14ac:dyDescent="0.25">
      <c r="A65" s="115" t="s">
        <v>170</v>
      </c>
      <c r="B65" s="116" t="s">
        <v>175</v>
      </c>
      <c r="C65" s="117" t="s">
        <v>109</v>
      </c>
      <c r="D65" s="118">
        <v>0</v>
      </c>
      <c r="E65" s="119" t="s">
        <v>110</v>
      </c>
      <c r="F65" s="120">
        <f t="shared" si="0"/>
        <v>0</v>
      </c>
      <c r="G65" s="121">
        <v>10.65</v>
      </c>
      <c r="H65" s="122" t="s">
        <v>111</v>
      </c>
      <c r="I65" s="123">
        <f t="shared" si="1"/>
        <v>1</v>
      </c>
      <c r="J65" s="118">
        <v>0</v>
      </c>
      <c r="K65" s="119" t="s">
        <v>112</v>
      </c>
      <c r="L65" s="120">
        <f t="shared" si="11"/>
        <v>0</v>
      </c>
      <c r="M65" s="121"/>
      <c r="N65" s="122" t="s">
        <v>113</v>
      </c>
      <c r="O65" s="123"/>
      <c r="P65" s="118">
        <v>0</v>
      </c>
      <c r="Q65" s="119" t="s">
        <v>114</v>
      </c>
      <c r="R65" s="120">
        <f t="shared" si="2"/>
        <v>0</v>
      </c>
      <c r="S65" s="121">
        <v>0</v>
      </c>
      <c r="T65" s="124" t="s">
        <v>115</v>
      </c>
      <c r="U65" s="123">
        <f t="shared" si="3"/>
        <v>0</v>
      </c>
      <c r="V65" s="125"/>
      <c r="W65" s="126" t="s">
        <v>116</v>
      </c>
      <c r="X65" s="120">
        <f t="shared" si="4"/>
        <v>0</v>
      </c>
      <c r="Y65" s="122"/>
      <c r="Z65" s="124" t="s">
        <v>112</v>
      </c>
      <c r="AA65" s="123">
        <f t="shared" si="5"/>
        <v>0</v>
      </c>
      <c r="AB65" s="118">
        <v>0</v>
      </c>
      <c r="AC65" s="126" t="s">
        <v>112</v>
      </c>
      <c r="AD65" s="120">
        <f t="shared" si="6"/>
        <v>0</v>
      </c>
      <c r="AE65" s="124">
        <v>0</v>
      </c>
      <c r="AF65" s="124" t="s">
        <v>113</v>
      </c>
      <c r="AG65" s="123">
        <f t="shared" si="7"/>
        <v>0</v>
      </c>
      <c r="AH65" s="118">
        <v>100</v>
      </c>
      <c r="AI65" s="126" t="s">
        <v>117</v>
      </c>
      <c r="AJ65" s="120">
        <f t="shared" si="12"/>
        <v>1</v>
      </c>
      <c r="AK65" s="124">
        <v>100</v>
      </c>
      <c r="AL65" s="124" t="s">
        <v>116</v>
      </c>
      <c r="AM65" s="123">
        <f t="shared" si="8"/>
        <v>1</v>
      </c>
      <c r="AN65" s="118">
        <v>0</v>
      </c>
      <c r="AO65" s="126" t="s">
        <v>112</v>
      </c>
      <c r="AP65" s="120">
        <f t="shared" si="9"/>
        <v>0</v>
      </c>
      <c r="AQ65" s="237"/>
      <c r="AR65" s="122" t="s">
        <v>355</v>
      </c>
      <c r="AS65" s="239"/>
      <c r="AT65" s="127"/>
    </row>
    <row r="66" spans="1:46" ht="30" x14ac:dyDescent="0.25">
      <c r="A66" s="115" t="s">
        <v>170</v>
      </c>
      <c r="B66" s="116" t="s">
        <v>176</v>
      </c>
      <c r="C66" s="117" t="s">
        <v>109</v>
      </c>
      <c r="D66" s="118">
        <v>0</v>
      </c>
      <c r="E66" s="119" t="s">
        <v>110</v>
      </c>
      <c r="F66" s="120">
        <f t="shared" si="0"/>
        <v>0</v>
      </c>
      <c r="G66" s="121">
        <v>0</v>
      </c>
      <c r="H66" s="122" t="s">
        <v>111</v>
      </c>
      <c r="I66" s="123">
        <f t="shared" si="1"/>
        <v>0</v>
      </c>
      <c r="J66" s="118">
        <v>0</v>
      </c>
      <c r="K66" s="119" t="s">
        <v>112</v>
      </c>
      <c r="L66" s="120">
        <f t="shared" si="11"/>
        <v>0</v>
      </c>
      <c r="M66" s="121"/>
      <c r="N66" s="122" t="s">
        <v>113</v>
      </c>
      <c r="O66" s="123"/>
      <c r="P66" s="118">
        <v>0</v>
      </c>
      <c r="Q66" s="119" t="s">
        <v>114</v>
      </c>
      <c r="R66" s="120">
        <f t="shared" si="2"/>
        <v>0</v>
      </c>
      <c r="S66" s="121">
        <v>0</v>
      </c>
      <c r="T66" s="124" t="s">
        <v>115</v>
      </c>
      <c r="U66" s="123">
        <f t="shared" si="3"/>
        <v>0</v>
      </c>
      <c r="V66" s="125"/>
      <c r="W66" s="126" t="s">
        <v>116</v>
      </c>
      <c r="X66" s="120">
        <f t="shared" si="4"/>
        <v>0</v>
      </c>
      <c r="Y66" s="122"/>
      <c r="Z66" s="124" t="s">
        <v>112</v>
      </c>
      <c r="AA66" s="123">
        <f t="shared" si="5"/>
        <v>0</v>
      </c>
      <c r="AB66" s="118">
        <v>0</v>
      </c>
      <c r="AC66" s="126" t="s">
        <v>112</v>
      </c>
      <c r="AD66" s="120">
        <f t="shared" si="6"/>
        <v>0</v>
      </c>
      <c r="AE66" s="124">
        <v>0</v>
      </c>
      <c r="AF66" s="124" t="s">
        <v>113</v>
      </c>
      <c r="AG66" s="123">
        <f t="shared" si="7"/>
        <v>0</v>
      </c>
      <c r="AH66" s="118" t="s">
        <v>356</v>
      </c>
      <c r="AI66" s="126" t="s">
        <v>117</v>
      </c>
      <c r="AJ66" s="120"/>
      <c r="AK66" s="124" t="s">
        <v>357</v>
      </c>
      <c r="AL66" s="124" t="s">
        <v>116</v>
      </c>
      <c r="AM66" s="123"/>
      <c r="AN66" s="118">
        <v>0</v>
      </c>
      <c r="AO66" s="126" t="s">
        <v>112</v>
      </c>
      <c r="AP66" s="120">
        <f t="shared" si="9"/>
        <v>0</v>
      </c>
      <c r="AQ66" s="237"/>
      <c r="AR66" s="122" t="s">
        <v>355</v>
      </c>
      <c r="AS66" s="239"/>
      <c r="AT66" s="127"/>
    </row>
    <row r="67" spans="1:46" ht="30" x14ac:dyDescent="0.25">
      <c r="A67" s="115" t="s">
        <v>170</v>
      </c>
      <c r="B67" s="116" t="s">
        <v>177</v>
      </c>
      <c r="C67" s="117" t="s">
        <v>109</v>
      </c>
      <c r="D67" s="118">
        <v>0</v>
      </c>
      <c r="E67" s="119" t="s">
        <v>110</v>
      </c>
      <c r="F67" s="120">
        <f t="shared" si="0"/>
        <v>0</v>
      </c>
      <c r="G67" s="121">
        <v>0</v>
      </c>
      <c r="H67" s="122" t="s">
        <v>111</v>
      </c>
      <c r="I67" s="123">
        <f t="shared" si="1"/>
        <v>0</v>
      </c>
      <c r="J67" s="118">
        <v>0</v>
      </c>
      <c r="K67" s="119" t="s">
        <v>112</v>
      </c>
      <c r="L67" s="120">
        <f t="shared" si="11"/>
        <v>0</v>
      </c>
      <c r="M67" s="121"/>
      <c r="N67" s="122" t="s">
        <v>113</v>
      </c>
      <c r="O67" s="123"/>
      <c r="P67" s="118">
        <v>0</v>
      </c>
      <c r="Q67" s="119" t="s">
        <v>114</v>
      </c>
      <c r="R67" s="120">
        <f t="shared" si="2"/>
        <v>0</v>
      </c>
      <c r="S67" s="121">
        <v>0</v>
      </c>
      <c r="T67" s="124" t="s">
        <v>115</v>
      </c>
      <c r="U67" s="123">
        <f t="shared" si="3"/>
        <v>0</v>
      </c>
      <c r="V67" s="125"/>
      <c r="W67" s="126" t="s">
        <v>116</v>
      </c>
      <c r="X67" s="120">
        <f t="shared" si="4"/>
        <v>0</v>
      </c>
      <c r="Y67" s="122"/>
      <c r="Z67" s="124" t="s">
        <v>112</v>
      </c>
      <c r="AA67" s="123">
        <f t="shared" si="5"/>
        <v>0</v>
      </c>
      <c r="AB67" s="118">
        <v>0</v>
      </c>
      <c r="AC67" s="126" t="s">
        <v>112</v>
      </c>
      <c r="AD67" s="120">
        <f t="shared" si="6"/>
        <v>0</v>
      </c>
      <c r="AE67" s="124">
        <v>1.53</v>
      </c>
      <c r="AF67" s="124" t="s">
        <v>113</v>
      </c>
      <c r="AG67" s="123">
        <f t="shared" si="7"/>
        <v>0</v>
      </c>
      <c r="AH67" s="118" t="s">
        <v>356</v>
      </c>
      <c r="AI67" s="126" t="s">
        <v>117</v>
      </c>
      <c r="AJ67" s="120"/>
      <c r="AK67" s="124" t="s">
        <v>357</v>
      </c>
      <c r="AL67" s="124" t="s">
        <v>116</v>
      </c>
      <c r="AM67" s="123"/>
      <c r="AN67" s="118">
        <v>0</v>
      </c>
      <c r="AO67" s="126" t="s">
        <v>112</v>
      </c>
      <c r="AP67" s="120">
        <f t="shared" si="9"/>
        <v>0</v>
      </c>
      <c r="AQ67" s="237"/>
      <c r="AR67" s="122" t="s">
        <v>355</v>
      </c>
      <c r="AS67" s="239"/>
      <c r="AT67" s="127"/>
    </row>
    <row r="68" spans="1:46" ht="30" x14ac:dyDescent="0.25">
      <c r="A68" s="115" t="s">
        <v>178</v>
      </c>
      <c r="B68" s="116" t="s">
        <v>179</v>
      </c>
      <c r="C68" s="117" t="s">
        <v>109</v>
      </c>
      <c r="D68" s="118">
        <v>0.01</v>
      </c>
      <c r="E68" s="119" t="s">
        <v>110</v>
      </c>
      <c r="F68" s="120">
        <f t="shared" si="0"/>
        <v>0</v>
      </c>
      <c r="G68" s="121">
        <v>0</v>
      </c>
      <c r="H68" s="122" t="s">
        <v>111</v>
      </c>
      <c r="I68" s="123">
        <f t="shared" si="1"/>
        <v>0</v>
      </c>
      <c r="J68" s="118">
        <v>33.33</v>
      </c>
      <c r="K68" s="119" t="s">
        <v>112</v>
      </c>
      <c r="L68" s="120">
        <f t="shared" si="11"/>
        <v>0</v>
      </c>
      <c r="M68" s="121"/>
      <c r="N68" s="122" t="s">
        <v>113</v>
      </c>
      <c r="O68" s="123"/>
      <c r="P68" s="118">
        <v>0</v>
      </c>
      <c r="Q68" s="119" t="s">
        <v>114</v>
      </c>
      <c r="R68" s="120">
        <f t="shared" si="2"/>
        <v>0</v>
      </c>
      <c r="S68" s="121">
        <v>0.01</v>
      </c>
      <c r="T68" s="124" t="s">
        <v>115</v>
      </c>
      <c r="U68" s="123">
        <f t="shared" si="3"/>
        <v>0</v>
      </c>
      <c r="V68" s="125"/>
      <c r="W68" s="126" t="s">
        <v>116</v>
      </c>
      <c r="X68" s="120">
        <f t="shared" si="4"/>
        <v>0</v>
      </c>
      <c r="Y68" s="122"/>
      <c r="Z68" s="124" t="s">
        <v>112</v>
      </c>
      <c r="AA68" s="123">
        <f t="shared" si="5"/>
        <v>0</v>
      </c>
      <c r="AB68" s="118">
        <v>100</v>
      </c>
      <c r="AC68" s="126" t="s">
        <v>112</v>
      </c>
      <c r="AD68" s="120">
        <f t="shared" si="6"/>
        <v>1</v>
      </c>
      <c r="AE68" s="124">
        <v>0</v>
      </c>
      <c r="AF68" s="124" t="s">
        <v>113</v>
      </c>
      <c r="AG68" s="123">
        <f t="shared" si="7"/>
        <v>0</v>
      </c>
      <c r="AH68" s="118" t="s">
        <v>356</v>
      </c>
      <c r="AI68" s="126" t="s">
        <v>117</v>
      </c>
      <c r="AJ68" s="120"/>
      <c r="AK68" s="124" t="s">
        <v>357</v>
      </c>
      <c r="AL68" s="124" t="s">
        <v>116</v>
      </c>
      <c r="AM68" s="123"/>
      <c r="AN68" s="118">
        <v>0</v>
      </c>
      <c r="AO68" s="126" t="s">
        <v>112</v>
      </c>
      <c r="AP68" s="120">
        <f t="shared" si="9"/>
        <v>0</v>
      </c>
      <c r="AQ68" s="237">
        <v>94.73</v>
      </c>
      <c r="AR68" s="122" t="s">
        <v>355</v>
      </c>
      <c r="AS68" s="239">
        <f>IF(AQ68&gt;=60,1,0)</f>
        <v>1</v>
      </c>
      <c r="AT68" s="127"/>
    </row>
    <row r="69" spans="1:46" ht="30" x14ac:dyDescent="0.25">
      <c r="A69" s="115" t="s">
        <v>178</v>
      </c>
      <c r="B69" s="116" t="s">
        <v>180</v>
      </c>
      <c r="C69" s="117" t="s">
        <v>109</v>
      </c>
      <c r="D69" s="118">
        <v>0.01</v>
      </c>
      <c r="E69" s="119" t="s">
        <v>110</v>
      </c>
      <c r="F69" s="120">
        <f t="shared" si="0"/>
        <v>0</v>
      </c>
      <c r="G69" s="121">
        <v>0</v>
      </c>
      <c r="H69" s="122" t="s">
        <v>111</v>
      </c>
      <c r="I69" s="123">
        <f t="shared" si="1"/>
        <v>0</v>
      </c>
      <c r="J69" s="118">
        <v>33.33</v>
      </c>
      <c r="K69" s="119" t="s">
        <v>112</v>
      </c>
      <c r="L69" s="120">
        <f t="shared" si="11"/>
        <v>0</v>
      </c>
      <c r="M69" s="121"/>
      <c r="N69" s="122" t="s">
        <v>113</v>
      </c>
      <c r="O69" s="123"/>
      <c r="P69" s="118">
        <v>0</v>
      </c>
      <c r="Q69" s="119" t="s">
        <v>114</v>
      </c>
      <c r="R69" s="120">
        <f t="shared" si="2"/>
        <v>0</v>
      </c>
      <c r="S69" s="121">
        <v>1.2E-2</v>
      </c>
      <c r="T69" s="124" t="s">
        <v>115</v>
      </c>
      <c r="U69" s="123">
        <f t="shared" si="3"/>
        <v>0</v>
      </c>
      <c r="V69" s="125"/>
      <c r="W69" s="126" t="s">
        <v>116</v>
      </c>
      <c r="X69" s="120">
        <f t="shared" si="4"/>
        <v>0</v>
      </c>
      <c r="Y69" s="122"/>
      <c r="Z69" s="124" t="s">
        <v>112</v>
      </c>
      <c r="AA69" s="123">
        <f t="shared" si="5"/>
        <v>0</v>
      </c>
      <c r="AB69" s="118">
        <v>66.67</v>
      </c>
      <c r="AC69" s="126" t="s">
        <v>112</v>
      </c>
      <c r="AD69" s="120">
        <f t="shared" si="6"/>
        <v>0</v>
      </c>
      <c r="AE69" s="124">
        <v>0</v>
      </c>
      <c r="AF69" s="124" t="s">
        <v>113</v>
      </c>
      <c r="AG69" s="123">
        <f t="shared" si="7"/>
        <v>0</v>
      </c>
      <c r="AH69" s="118">
        <v>100</v>
      </c>
      <c r="AI69" s="126" t="s">
        <v>117</v>
      </c>
      <c r="AJ69" s="120">
        <f t="shared" si="12"/>
        <v>1</v>
      </c>
      <c r="AK69" s="124" t="s">
        <v>357</v>
      </c>
      <c r="AL69" s="124" t="s">
        <v>116</v>
      </c>
      <c r="AM69" s="123"/>
      <c r="AN69" s="118">
        <v>0</v>
      </c>
      <c r="AO69" s="126" t="s">
        <v>112</v>
      </c>
      <c r="AP69" s="120">
        <f t="shared" si="9"/>
        <v>0</v>
      </c>
      <c r="AQ69" s="237"/>
      <c r="AR69" s="122" t="s">
        <v>355</v>
      </c>
      <c r="AS69" s="239"/>
      <c r="AT69" s="127"/>
    </row>
    <row r="70" spans="1:46" ht="30" x14ac:dyDescent="0.25">
      <c r="A70" s="115" t="s">
        <v>178</v>
      </c>
      <c r="B70" s="116" t="s">
        <v>181</v>
      </c>
      <c r="C70" s="117" t="s">
        <v>109</v>
      </c>
      <c r="D70" s="118">
        <v>0.01</v>
      </c>
      <c r="E70" s="119" t="s">
        <v>110</v>
      </c>
      <c r="F70" s="120">
        <f t="shared" si="0"/>
        <v>0</v>
      </c>
      <c r="G70" s="121">
        <v>12</v>
      </c>
      <c r="H70" s="122" t="s">
        <v>111</v>
      </c>
      <c r="I70" s="123">
        <f t="shared" si="1"/>
        <v>1</v>
      </c>
      <c r="J70" s="118">
        <v>29.63</v>
      </c>
      <c r="K70" s="119" t="s">
        <v>112</v>
      </c>
      <c r="L70" s="120">
        <f t="shared" si="11"/>
        <v>0</v>
      </c>
      <c r="M70" s="121"/>
      <c r="N70" s="122" t="s">
        <v>113</v>
      </c>
      <c r="O70" s="123"/>
      <c r="P70" s="118">
        <v>1.7</v>
      </c>
      <c r="Q70" s="119" t="s">
        <v>114</v>
      </c>
      <c r="R70" s="120">
        <f t="shared" si="2"/>
        <v>1</v>
      </c>
      <c r="S70" s="121">
        <v>2.1000000000000001E-2</v>
      </c>
      <c r="T70" s="124" t="s">
        <v>115</v>
      </c>
      <c r="U70" s="123">
        <f t="shared" si="3"/>
        <v>0</v>
      </c>
      <c r="V70" s="125"/>
      <c r="W70" s="126" t="s">
        <v>116</v>
      </c>
      <c r="X70" s="120">
        <f t="shared" si="4"/>
        <v>0</v>
      </c>
      <c r="Y70" s="122"/>
      <c r="Z70" s="124" t="s">
        <v>112</v>
      </c>
      <c r="AA70" s="123">
        <f t="shared" si="5"/>
        <v>0</v>
      </c>
      <c r="AB70" s="118">
        <v>100</v>
      </c>
      <c r="AC70" s="126" t="s">
        <v>112</v>
      </c>
      <c r="AD70" s="120">
        <f t="shared" si="6"/>
        <v>1</v>
      </c>
      <c r="AE70" s="124">
        <v>0</v>
      </c>
      <c r="AF70" s="124" t="s">
        <v>113</v>
      </c>
      <c r="AG70" s="123">
        <f t="shared" si="7"/>
        <v>0</v>
      </c>
      <c r="AH70" s="118" t="s">
        <v>356</v>
      </c>
      <c r="AI70" s="126" t="s">
        <v>117</v>
      </c>
      <c r="AJ70" s="120"/>
      <c r="AK70" s="124" t="s">
        <v>357</v>
      </c>
      <c r="AL70" s="124" t="s">
        <v>116</v>
      </c>
      <c r="AM70" s="123"/>
      <c r="AN70" s="118">
        <v>0</v>
      </c>
      <c r="AO70" s="126" t="s">
        <v>112</v>
      </c>
      <c r="AP70" s="120">
        <f t="shared" si="9"/>
        <v>0</v>
      </c>
      <c r="AQ70" s="237"/>
      <c r="AR70" s="122" t="s">
        <v>355</v>
      </c>
      <c r="AS70" s="239"/>
      <c r="AT70" s="127"/>
    </row>
    <row r="71" spans="1:46" ht="30" x14ac:dyDescent="0.25">
      <c r="A71" s="115" t="s">
        <v>178</v>
      </c>
      <c r="B71" s="116" t="s">
        <v>182</v>
      </c>
      <c r="C71" s="117" t="s">
        <v>109</v>
      </c>
      <c r="D71" s="118">
        <v>0.01</v>
      </c>
      <c r="E71" s="119" t="s">
        <v>110</v>
      </c>
      <c r="F71" s="120">
        <f t="shared" si="0"/>
        <v>0</v>
      </c>
      <c r="G71" s="121">
        <v>0</v>
      </c>
      <c r="H71" s="122" t="s">
        <v>111</v>
      </c>
      <c r="I71" s="123">
        <f t="shared" si="1"/>
        <v>0</v>
      </c>
      <c r="J71" s="118">
        <v>37.04</v>
      </c>
      <c r="K71" s="119" t="s">
        <v>112</v>
      </c>
      <c r="L71" s="120">
        <f t="shared" si="11"/>
        <v>0</v>
      </c>
      <c r="M71" s="121"/>
      <c r="N71" s="122" t="s">
        <v>113</v>
      </c>
      <c r="O71" s="123"/>
      <c r="P71" s="118">
        <v>0</v>
      </c>
      <c r="Q71" s="119" t="s">
        <v>114</v>
      </c>
      <c r="R71" s="120">
        <f t="shared" si="2"/>
        <v>0</v>
      </c>
      <c r="S71" s="121">
        <v>1.2999999999999999E-2</v>
      </c>
      <c r="T71" s="124" t="s">
        <v>115</v>
      </c>
      <c r="U71" s="123">
        <f t="shared" si="3"/>
        <v>0</v>
      </c>
      <c r="V71" s="125"/>
      <c r="W71" s="126" t="s">
        <v>116</v>
      </c>
      <c r="X71" s="120">
        <f t="shared" si="4"/>
        <v>0</v>
      </c>
      <c r="Y71" s="122"/>
      <c r="Z71" s="124" t="s">
        <v>112</v>
      </c>
      <c r="AA71" s="123">
        <f t="shared" si="5"/>
        <v>0</v>
      </c>
      <c r="AB71" s="118">
        <v>0</v>
      </c>
      <c r="AC71" s="126" t="s">
        <v>112</v>
      </c>
      <c r="AD71" s="120">
        <f t="shared" si="6"/>
        <v>0</v>
      </c>
      <c r="AE71" s="124">
        <v>0</v>
      </c>
      <c r="AF71" s="124" t="s">
        <v>113</v>
      </c>
      <c r="AG71" s="123">
        <f t="shared" si="7"/>
        <v>0</v>
      </c>
      <c r="AH71" s="118" t="s">
        <v>356</v>
      </c>
      <c r="AI71" s="126" t="s">
        <v>117</v>
      </c>
      <c r="AJ71" s="120"/>
      <c r="AK71" s="124" t="s">
        <v>357</v>
      </c>
      <c r="AL71" s="124" t="s">
        <v>116</v>
      </c>
      <c r="AM71" s="123"/>
      <c r="AN71" s="118">
        <v>0</v>
      </c>
      <c r="AO71" s="126" t="s">
        <v>112</v>
      </c>
      <c r="AP71" s="120">
        <f t="shared" si="9"/>
        <v>0</v>
      </c>
      <c r="AQ71" s="237"/>
      <c r="AR71" s="122" t="s">
        <v>355</v>
      </c>
      <c r="AS71" s="239"/>
      <c r="AT71" s="127"/>
    </row>
    <row r="72" spans="1:46" ht="30" x14ac:dyDescent="0.25">
      <c r="A72" s="115" t="s">
        <v>183</v>
      </c>
      <c r="B72" s="116" t="s">
        <v>184</v>
      </c>
      <c r="C72" s="117" t="s">
        <v>109</v>
      </c>
      <c r="D72" s="118">
        <v>0</v>
      </c>
      <c r="E72" s="119" t="s">
        <v>110</v>
      </c>
      <c r="F72" s="120">
        <f t="shared" si="0"/>
        <v>0</v>
      </c>
      <c r="G72" s="121">
        <v>0</v>
      </c>
      <c r="H72" s="122" t="s">
        <v>111</v>
      </c>
      <c r="I72" s="123">
        <f t="shared" si="1"/>
        <v>0</v>
      </c>
      <c r="J72" s="118">
        <v>0</v>
      </c>
      <c r="K72" s="119" t="s">
        <v>112</v>
      </c>
      <c r="L72" s="120">
        <f t="shared" si="11"/>
        <v>0</v>
      </c>
      <c r="M72" s="121"/>
      <c r="N72" s="122" t="s">
        <v>113</v>
      </c>
      <c r="O72" s="123"/>
      <c r="P72" s="118">
        <v>0</v>
      </c>
      <c r="Q72" s="119" t="s">
        <v>114</v>
      </c>
      <c r="R72" s="120">
        <f t="shared" si="2"/>
        <v>0</v>
      </c>
      <c r="S72" s="121">
        <v>0</v>
      </c>
      <c r="T72" s="124" t="s">
        <v>115</v>
      </c>
      <c r="U72" s="123">
        <f t="shared" si="3"/>
        <v>0</v>
      </c>
      <c r="V72" s="125"/>
      <c r="W72" s="126" t="s">
        <v>116</v>
      </c>
      <c r="X72" s="120">
        <f t="shared" si="4"/>
        <v>0</v>
      </c>
      <c r="Y72" s="122"/>
      <c r="Z72" s="124" t="s">
        <v>112</v>
      </c>
      <c r="AA72" s="123">
        <f t="shared" si="5"/>
        <v>0</v>
      </c>
      <c r="AB72" s="118">
        <v>0</v>
      </c>
      <c r="AC72" s="126" t="s">
        <v>112</v>
      </c>
      <c r="AD72" s="120">
        <f t="shared" si="6"/>
        <v>0</v>
      </c>
      <c r="AE72" s="124">
        <v>0</v>
      </c>
      <c r="AF72" s="124" t="s">
        <v>113</v>
      </c>
      <c r="AG72" s="123">
        <f t="shared" si="7"/>
        <v>0</v>
      </c>
      <c r="AH72" s="118">
        <v>100</v>
      </c>
      <c r="AI72" s="126" t="s">
        <v>117</v>
      </c>
      <c r="AJ72" s="120">
        <f t="shared" si="12"/>
        <v>1</v>
      </c>
      <c r="AK72" s="124" t="s">
        <v>357</v>
      </c>
      <c r="AL72" s="124" t="s">
        <v>116</v>
      </c>
      <c r="AM72" s="123"/>
      <c r="AN72" s="118">
        <v>0</v>
      </c>
      <c r="AO72" s="126" t="s">
        <v>112</v>
      </c>
      <c r="AP72" s="120">
        <f t="shared" si="9"/>
        <v>0</v>
      </c>
      <c r="AQ72" s="237">
        <v>97.55</v>
      </c>
      <c r="AR72" s="122" t="s">
        <v>355</v>
      </c>
      <c r="AS72" s="239">
        <f>IF(AQ72&gt;=60,1,0)</f>
        <v>1</v>
      </c>
      <c r="AT72" s="127"/>
    </row>
    <row r="73" spans="1:46" ht="30" x14ac:dyDescent="0.25">
      <c r="A73" s="115" t="s">
        <v>183</v>
      </c>
      <c r="B73" s="116" t="s">
        <v>185</v>
      </c>
      <c r="C73" s="117" t="s">
        <v>109</v>
      </c>
      <c r="D73" s="118">
        <v>0</v>
      </c>
      <c r="E73" s="119" t="s">
        <v>110</v>
      </c>
      <c r="F73" s="120">
        <f t="shared" si="0"/>
        <v>0</v>
      </c>
      <c r="G73" s="121">
        <v>4.41</v>
      </c>
      <c r="H73" s="122" t="s">
        <v>111</v>
      </c>
      <c r="I73" s="123">
        <f t="shared" si="1"/>
        <v>1</v>
      </c>
      <c r="J73" s="118">
        <v>0</v>
      </c>
      <c r="K73" s="119" t="s">
        <v>112</v>
      </c>
      <c r="L73" s="120">
        <f t="shared" si="11"/>
        <v>0</v>
      </c>
      <c r="M73" s="121"/>
      <c r="N73" s="122" t="s">
        <v>113</v>
      </c>
      <c r="O73" s="123"/>
      <c r="P73" s="118">
        <v>0</v>
      </c>
      <c r="Q73" s="119" t="s">
        <v>114</v>
      </c>
      <c r="R73" s="120">
        <f t="shared" si="2"/>
        <v>0</v>
      </c>
      <c r="S73" s="121">
        <v>0</v>
      </c>
      <c r="T73" s="124" t="s">
        <v>115</v>
      </c>
      <c r="U73" s="123">
        <f t="shared" si="3"/>
        <v>0</v>
      </c>
      <c r="V73" s="125"/>
      <c r="W73" s="126" t="s">
        <v>116</v>
      </c>
      <c r="X73" s="120">
        <f t="shared" si="4"/>
        <v>0</v>
      </c>
      <c r="Y73" s="122"/>
      <c r="Z73" s="124" t="s">
        <v>112</v>
      </c>
      <c r="AA73" s="123">
        <f t="shared" si="5"/>
        <v>0</v>
      </c>
      <c r="AB73" s="118">
        <v>0</v>
      </c>
      <c r="AC73" s="126" t="s">
        <v>112</v>
      </c>
      <c r="AD73" s="120">
        <f t="shared" si="6"/>
        <v>0</v>
      </c>
      <c r="AE73" s="124">
        <v>0</v>
      </c>
      <c r="AF73" s="124" t="s">
        <v>113</v>
      </c>
      <c r="AG73" s="123">
        <f t="shared" si="7"/>
        <v>0</v>
      </c>
      <c r="AH73" s="118" t="s">
        <v>356</v>
      </c>
      <c r="AI73" s="126" t="s">
        <v>117</v>
      </c>
      <c r="AJ73" s="120"/>
      <c r="AK73" s="124" t="s">
        <v>357</v>
      </c>
      <c r="AL73" s="124" t="s">
        <v>116</v>
      </c>
      <c r="AM73" s="123"/>
      <c r="AN73" s="118">
        <v>0</v>
      </c>
      <c r="AO73" s="126" t="s">
        <v>112</v>
      </c>
      <c r="AP73" s="120">
        <f t="shared" si="9"/>
        <v>0</v>
      </c>
      <c r="AQ73" s="237"/>
      <c r="AR73" s="122" t="s">
        <v>355</v>
      </c>
      <c r="AS73" s="239"/>
      <c r="AT73" s="127"/>
    </row>
    <row r="74" spans="1:46" ht="30" x14ac:dyDescent="0.25">
      <c r="A74" s="115" t="s">
        <v>183</v>
      </c>
      <c r="B74" s="116" t="s">
        <v>186</v>
      </c>
      <c r="C74" s="117" t="s">
        <v>109</v>
      </c>
      <c r="D74" s="118">
        <v>0</v>
      </c>
      <c r="E74" s="119" t="s">
        <v>110</v>
      </c>
      <c r="F74" s="120">
        <f t="shared" si="0"/>
        <v>0</v>
      </c>
      <c r="G74" s="121">
        <v>0</v>
      </c>
      <c r="H74" s="122" t="s">
        <v>111</v>
      </c>
      <c r="I74" s="123">
        <f t="shared" si="1"/>
        <v>0</v>
      </c>
      <c r="J74" s="118">
        <v>0</v>
      </c>
      <c r="K74" s="119" t="s">
        <v>112</v>
      </c>
      <c r="L74" s="120">
        <f t="shared" si="11"/>
        <v>0</v>
      </c>
      <c r="M74" s="121"/>
      <c r="N74" s="122" t="s">
        <v>113</v>
      </c>
      <c r="O74" s="123"/>
      <c r="P74" s="118">
        <v>0</v>
      </c>
      <c r="Q74" s="119" t="s">
        <v>114</v>
      </c>
      <c r="R74" s="120">
        <f t="shared" si="2"/>
        <v>0</v>
      </c>
      <c r="S74" s="121">
        <v>0</v>
      </c>
      <c r="T74" s="124" t="s">
        <v>115</v>
      </c>
      <c r="U74" s="123">
        <f t="shared" si="3"/>
        <v>0</v>
      </c>
      <c r="V74" s="125"/>
      <c r="W74" s="126" t="s">
        <v>116</v>
      </c>
      <c r="X74" s="120">
        <f t="shared" si="4"/>
        <v>0</v>
      </c>
      <c r="Y74" s="122"/>
      <c r="Z74" s="124" t="s">
        <v>112</v>
      </c>
      <c r="AA74" s="123">
        <f t="shared" si="5"/>
        <v>0</v>
      </c>
      <c r="AB74" s="118">
        <v>0</v>
      </c>
      <c r="AC74" s="126" t="s">
        <v>112</v>
      </c>
      <c r="AD74" s="120">
        <f t="shared" si="6"/>
        <v>0</v>
      </c>
      <c r="AE74" s="124">
        <v>0</v>
      </c>
      <c r="AF74" s="124" t="s">
        <v>113</v>
      </c>
      <c r="AG74" s="123">
        <f t="shared" si="7"/>
        <v>0</v>
      </c>
      <c r="AH74" s="118" t="s">
        <v>356</v>
      </c>
      <c r="AI74" s="126" t="s">
        <v>117</v>
      </c>
      <c r="AJ74" s="120"/>
      <c r="AK74" s="124" t="s">
        <v>357</v>
      </c>
      <c r="AL74" s="124" t="s">
        <v>116</v>
      </c>
      <c r="AM74" s="123"/>
      <c r="AN74" s="118">
        <v>0</v>
      </c>
      <c r="AO74" s="126" t="s">
        <v>112</v>
      </c>
      <c r="AP74" s="120">
        <f t="shared" si="9"/>
        <v>0</v>
      </c>
      <c r="AQ74" s="237"/>
      <c r="AR74" s="122" t="s">
        <v>355</v>
      </c>
      <c r="AS74" s="239"/>
      <c r="AT74" s="127"/>
    </row>
    <row r="75" spans="1:46" ht="30" x14ac:dyDescent="0.25">
      <c r="A75" s="115" t="s">
        <v>183</v>
      </c>
      <c r="B75" s="116" t="s">
        <v>187</v>
      </c>
      <c r="C75" s="117" t="s">
        <v>109</v>
      </c>
      <c r="D75" s="118">
        <v>0</v>
      </c>
      <c r="E75" s="119" t="s">
        <v>110</v>
      </c>
      <c r="F75" s="120">
        <f t="shared" si="0"/>
        <v>0</v>
      </c>
      <c r="G75" s="121">
        <v>5.88</v>
      </c>
      <c r="H75" s="122" t="s">
        <v>111</v>
      </c>
      <c r="I75" s="123">
        <f t="shared" si="1"/>
        <v>1</v>
      </c>
      <c r="J75" s="118">
        <v>0</v>
      </c>
      <c r="K75" s="119" t="s">
        <v>112</v>
      </c>
      <c r="L75" s="120">
        <f t="shared" si="11"/>
        <v>0</v>
      </c>
      <c r="M75" s="121"/>
      <c r="N75" s="122" t="s">
        <v>113</v>
      </c>
      <c r="O75" s="123"/>
      <c r="P75" s="118">
        <v>0</v>
      </c>
      <c r="Q75" s="119" t="s">
        <v>114</v>
      </c>
      <c r="R75" s="120">
        <f t="shared" si="2"/>
        <v>0</v>
      </c>
      <c r="S75" s="121">
        <v>0</v>
      </c>
      <c r="T75" s="124" t="s">
        <v>115</v>
      </c>
      <c r="U75" s="123">
        <f t="shared" si="3"/>
        <v>0</v>
      </c>
      <c r="V75" s="125"/>
      <c r="W75" s="126" t="s">
        <v>116</v>
      </c>
      <c r="X75" s="120">
        <f t="shared" si="4"/>
        <v>0</v>
      </c>
      <c r="Y75" s="122"/>
      <c r="Z75" s="124" t="s">
        <v>112</v>
      </c>
      <c r="AA75" s="123">
        <f t="shared" si="5"/>
        <v>0</v>
      </c>
      <c r="AB75" s="118">
        <v>0</v>
      </c>
      <c r="AC75" s="126" t="s">
        <v>112</v>
      </c>
      <c r="AD75" s="120">
        <f t="shared" si="6"/>
        <v>0</v>
      </c>
      <c r="AE75" s="124">
        <v>0</v>
      </c>
      <c r="AF75" s="124" t="s">
        <v>113</v>
      </c>
      <c r="AG75" s="123">
        <f t="shared" si="7"/>
        <v>0</v>
      </c>
      <c r="AH75" s="118" t="s">
        <v>356</v>
      </c>
      <c r="AI75" s="126" t="s">
        <v>117</v>
      </c>
      <c r="AJ75" s="120"/>
      <c r="AK75" s="124" t="s">
        <v>357</v>
      </c>
      <c r="AL75" s="124" t="s">
        <v>116</v>
      </c>
      <c r="AM75" s="123"/>
      <c r="AN75" s="118">
        <v>0</v>
      </c>
      <c r="AO75" s="126" t="s">
        <v>112</v>
      </c>
      <c r="AP75" s="120">
        <f t="shared" si="9"/>
        <v>0</v>
      </c>
      <c r="AQ75" s="237"/>
      <c r="AR75" s="122" t="s">
        <v>355</v>
      </c>
      <c r="AS75" s="239"/>
      <c r="AT75" s="127"/>
    </row>
    <row r="76" spans="1:46" ht="30" x14ac:dyDescent="0.25">
      <c r="A76" s="115" t="s">
        <v>188</v>
      </c>
      <c r="B76" s="116" t="s">
        <v>189</v>
      </c>
      <c r="C76" s="117" t="s">
        <v>109</v>
      </c>
      <c r="D76" s="118">
        <v>0</v>
      </c>
      <c r="E76" s="119" t="s">
        <v>110</v>
      </c>
      <c r="F76" s="120">
        <f t="shared" si="0"/>
        <v>0</v>
      </c>
      <c r="G76" s="121">
        <v>0</v>
      </c>
      <c r="H76" s="122" t="s">
        <v>111</v>
      </c>
      <c r="I76" s="123">
        <f t="shared" si="1"/>
        <v>0</v>
      </c>
      <c r="J76" s="118">
        <v>37.04</v>
      </c>
      <c r="K76" s="119" t="s">
        <v>112</v>
      </c>
      <c r="L76" s="120">
        <f t="shared" si="11"/>
        <v>0</v>
      </c>
      <c r="M76" s="121"/>
      <c r="N76" s="122" t="s">
        <v>113</v>
      </c>
      <c r="O76" s="123"/>
      <c r="P76" s="118">
        <v>0.96</v>
      </c>
      <c r="Q76" s="119" t="s">
        <v>114</v>
      </c>
      <c r="R76" s="120">
        <f t="shared" si="2"/>
        <v>1</v>
      </c>
      <c r="S76" s="121">
        <v>7.0000000000000001E-3</v>
      </c>
      <c r="T76" s="124" t="s">
        <v>115</v>
      </c>
      <c r="U76" s="123">
        <f t="shared" si="3"/>
        <v>0</v>
      </c>
      <c r="V76" s="125"/>
      <c r="W76" s="126" t="s">
        <v>116</v>
      </c>
      <c r="X76" s="120">
        <f t="shared" si="4"/>
        <v>0</v>
      </c>
      <c r="Y76" s="122"/>
      <c r="Z76" s="124" t="s">
        <v>112</v>
      </c>
      <c r="AA76" s="123">
        <f t="shared" si="5"/>
        <v>0</v>
      </c>
      <c r="AB76" s="118">
        <v>0</v>
      </c>
      <c r="AC76" s="126" t="s">
        <v>112</v>
      </c>
      <c r="AD76" s="120">
        <f t="shared" si="6"/>
        <v>0</v>
      </c>
      <c r="AE76" s="124">
        <v>0</v>
      </c>
      <c r="AF76" s="124" t="s">
        <v>113</v>
      </c>
      <c r="AG76" s="123">
        <f t="shared" si="7"/>
        <v>0</v>
      </c>
      <c r="AH76" s="118" t="s">
        <v>356</v>
      </c>
      <c r="AI76" s="126" t="s">
        <v>117</v>
      </c>
      <c r="AJ76" s="120"/>
      <c r="AK76" s="124">
        <v>100</v>
      </c>
      <c r="AL76" s="124" t="s">
        <v>116</v>
      </c>
      <c r="AM76" s="123">
        <f t="shared" si="8"/>
        <v>1</v>
      </c>
      <c r="AN76" s="118">
        <v>0</v>
      </c>
      <c r="AO76" s="126" t="s">
        <v>112</v>
      </c>
      <c r="AP76" s="120">
        <f t="shared" si="9"/>
        <v>0</v>
      </c>
      <c r="AQ76" s="237">
        <v>89.11</v>
      </c>
      <c r="AR76" s="122" t="s">
        <v>355</v>
      </c>
      <c r="AS76" s="239">
        <f>IF(AQ76&gt;=60,1,0)</f>
        <v>1</v>
      </c>
      <c r="AT76" s="127"/>
    </row>
    <row r="77" spans="1:46" ht="30" x14ac:dyDescent="0.25">
      <c r="A77" s="115" t="s">
        <v>188</v>
      </c>
      <c r="B77" s="116" t="s">
        <v>190</v>
      </c>
      <c r="C77" s="117" t="s">
        <v>109</v>
      </c>
      <c r="D77" s="118">
        <v>0.01</v>
      </c>
      <c r="E77" s="119" t="s">
        <v>110</v>
      </c>
      <c r="F77" s="120">
        <f t="shared" si="0"/>
        <v>0</v>
      </c>
      <c r="G77" s="121">
        <v>8.93</v>
      </c>
      <c r="H77" s="122" t="s">
        <v>111</v>
      </c>
      <c r="I77" s="123">
        <f t="shared" si="1"/>
        <v>1</v>
      </c>
      <c r="J77" s="118">
        <v>25.93</v>
      </c>
      <c r="K77" s="119" t="s">
        <v>112</v>
      </c>
      <c r="L77" s="120">
        <f t="shared" si="11"/>
        <v>0</v>
      </c>
      <c r="M77" s="121"/>
      <c r="N77" s="122" t="s">
        <v>113</v>
      </c>
      <c r="O77" s="123"/>
      <c r="P77" s="118">
        <v>1.45</v>
      </c>
      <c r="Q77" s="119" t="s">
        <v>114</v>
      </c>
      <c r="R77" s="120">
        <f t="shared" si="2"/>
        <v>1</v>
      </c>
      <c r="S77" s="121">
        <v>8.0000000000000002E-3</v>
      </c>
      <c r="T77" s="124" t="s">
        <v>115</v>
      </c>
      <c r="U77" s="123">
        <f t="shared" si="3"/>
        <v>0</v>
      </c>
      <c r="V77" s="125"/>
      <c r="W77" s="126" t="s">
        <v>116</v>
      </c>
      <c r="X77" s="120">
        <f t="shared" si="4"/>
        <v>0</v>
      </c>
      <c r="Y77" s="122"/>
      <c r="Z77" s="124" t="s">
        <v>112</v>
      </c>
      <c r="AA77" s="123">
        <f t="shared" si="5"/>
        <v>0</v>
      </c>
      <c r="AB77" s="118">
        <v>0</v>
      </c>
      <c r="AC77" s="126" t="s">
        <v>112</v>
      </c>
      <c r="AD77" s="120">
        <f t="shared" si="6"/>
        <v>0</v>
      </c>
      <c r="AE77" s="124">
        <v>0</v>
      </c>
      <c r="AF77" s="124" t="s">
        <v>113</v>
      </c>
      <c r="AG77" s="123">
        <f t="shared" si="7"/>
        <v>0</v>
      </c>
      <c r="AH77" s="118" t="s">
        <v>356</v>
      </c>
      <c r="AI77" s="126" t="s">
        <v>117</v>
      </c>
      <c r="AJ77" s="120"/>
      <c r="AK77" s="124">
        <v>100</v>
      </c>
      <c r="AL77" s="124" t="s">
        <v>116</v>
      </c>
      <c r="AM77" s="123">
        <f t="shared" si="8"/>
        <v>1</v>
      </c>
      <c r="AN77" s="118">
        <v>0</v>
      </c>
      <c r="AO77" s="126" t="s">
        <v>112</v>
      </c>
      <c r="AP77" s="120">
        <f t="shared" si="9"/>
        <v>0</v>
      </c>
      <c r="AQ77" s="237"/>
      <c r="AR77" s="122" t="s">
        <v>355</v>
      </c>
      <c r="AS77" s="238"/>
      <c r="AT77" s="127"/>
    </row>
    <row r="78" spans="1:46" ht="30" x14ac:dyDescent="0.25">
      <c r="A78" s="115" t="s">
        <v>188</v>
      </c>
      <c r="B78" s="116" t="s">
        <v>191</v>
      </c>
      <c r="C78" s="117" t="s">
        <v>109</v>
      </c>
      <c r="D78" s="118">
        <v>0.01</v>
      </c>
      <c r="E78" s="119" t="s">
        <v>110</v>
      </c>
      <c r="F78" s="120">
        <f t="shared" si="0"/>
        <v>0</v>
      </c>
      <c r="G78" s="121">
        <v>0</v>
      </c>
      <c r="H78" s="122" t="s">
        <v>111</v>
      </c>
      <c r="I78" s="123">
        <f t="shared" si="1"/>
        <v>0</v>
      </c>
      <c r="J78" s="118">
        <v>33.33</v>
      </c>
      <c r="K78" s="119" t="s">
        <v>112</v>
      </c>
      <c r="L78" s="120">
        <f t="shared" si="11"/>
        <v>0</v>
      </c>
      <c r="M78" s="121"/>
      <c r="N78" s="122" t="s">
        <v>113</v>
      </c>
      <c r="O78" s="123"/>
      <c r="P78" s="118">
        <v>0</v>
      </c>
      <c r="Q78" s="119" t="s">
        <v>114</v>
      </c>
      <c r="R78" s="120">
        <f t="shared" si="2"/>
        <v>0</v>
      </c>
      <c r="S78" s="121">
        <v>1.6E-2</v>
      </c>
      <c r="T78" s="124" t="s">
        <v>115</v>
      </c>
      <c r="U78" s="123">
        <f t="shared" si="3"/>
        <v>0</v>
      </c>
      <c r="V78" s="125"/>
      <c r="W78" s="126" t="s">
        <v>116</v>
      </c>
      <c r="X78" s="120">
        <f t="shared" si="4"/>
        <v>0</v>
      </c>
      <c r="Y78" s="122"/>
      <c r="Z78" s="124" t="s">
        <v>112</v>
      </c>
      <c r="AA78" s="123">
        <f t="shared" si="5"/>
        <v>0</v>
      </c>
      <c r="AB78" s="118">
        <v>100</v>
      </c>
      <c r="AC78" s="126" t="s">
        <v>112</v>
      </c>
      <c r="AD78" s="120">
        <f t="shared" si="6"/>
        <v>1</v>
      </c>
      <c r="AE78" s="124">
        <v>0</v>
      </c>
      <c r="AF78" s="124" t="s">
        <v>113</v>
      </c>
      <c r="AG78" s="123">
        <f t="shared" si="7"/>
        <v>0</v>
      </c>
      <c r="AH78" s="118" t="s">
        <v>356</v>
      </c>
      <c r="AI78" s="126" t="s">
        <v>117</v>
      </c>
      <c r="AJ78" s="120"/>
      <c r="AK78" s="124">
        <v>50</v>
      </c>
      <c r="AL78" s="124" t="s">
        <v>116</v>
      </c>
      <c r="AM78" s="123">
        <f t="shared" si="8"/>
        <v>0</v>
      </c>
      <c r="AN78" s="118">
        <v>0</v>
      </c>
      <c r="AO78" s="126" t="s">
        <v>112</v>
      </c>
      <c r="AP78" s="120">
        <f t="shared" si="9"/>
        <v>0</v>
      </c>
      <c r="AQ78" s="237"/>
      <c r="AR78" s="122" t="s">
        <v>355</v>
      </c>
      <c r="AS78" s="238"/>
      <c r="AT78" s="127"/>
    </row>
    <row r="79" spans="1:46" ht="30" x14ac:dyDescent="0.25">
      <c r="A79" s="115" t="s">
        <v>188</v>
      </c>
      <c r="B79" s="116" t="s">
        <v>192</v>
      </c>
      <c r="C79" s="117" t="s">
        <v>109</v>
      </c>
      <c r="D79" s="118">
        <v>0</v>
      </c>
      <c r="E79" s="119" t="s">
        <v>110</v>
      </c>
      <c r="F79" s="120">
        <f t="shared" ref="F79:F141" si="13">IF(D79&gt;=0.15,1,0)</f>
        <v>0</v>
      </c>
      <c r="G79" s="121">
        <v>0</v>
      </c>
      <c r="H79" s="122" t="s">
        <v>111</v>
      </c>
      <c r="I79" s="123">
        <f t="shared" ref="I79:I142" si="14">IF(AND(G79&lt;=20,G79&lt;&gt;0),1,0)</f>
        <v>0</v>
      </c>
      <c r="J79" s="118">
        <v>44.44</v>
      </c>
      <c r="K79" s="119" t="s">
        <v>112</v>
      </c>
      <c r="L79" s="120">
        <f t="shared" si="11"/>
        <v>0</v>
      </c>
      <c r="M79" s="121"/>
      <c r="N79" s="122" t="s">
        <v>113</v>
      </c>
      <c r="O79" s="123"/>
      <c r="P79" s="118">
        <v>0</v>
      </c>
      <c r="Q79" s="119" t="s">
        <v>114</v>
      </c>
      <c r="R79" s="120">
        <f t="shared" ref="R79:R141" si="15">IF(P79&gt;=0.67,1,0)</f>
        <v>0</v>
      </c>
      <c r="S79" s="121">
        <v>3.0000000000000001E-3</v>
      </c>
      <c r="T79" s="124" t="s">
        <v>115</v>
      </c>
      <c r="U79" s="123">
        <f t="shared" ref="U79:U141" si="16">IF(S79&gt;=0.025,1,0)</f>
        <v>0</v>
      </c>
      <c r="V79" s="125"/>
      <c r="W79" s="126" t="s">
        <v>116</v>
      </c>
      <c r="X79" s="120">
        <f t="shared" ref="X79:X142" si="17">IF(AND(V79&gt;=90,V79&lt;&gt;0),1,0)</f>
        <v>0</v>
      </c>
      <c r="Y79" s="122"/>
      <c r="Z79" s="124" t="s">
        <v>112</v>
      </c>
      <c r="AA79" s="123">
        <f t="shared" ref="AA79:AA142" si="18">IF(AND(Y79&gt;=80,Y79&lt;&gt;0),1,0)</f>
        <v>0</v>
      </c>
      <c r="AB79" s="118">
        <v>0</v>
      </c>
      <c r="AC79" s="126" t="s">
        <v>112</v>
      </c>
      <c r="AD79" s="120">
        <f t="shared" ref="AD79:AD141" si="19">IF(AB79&gt;=80,1,0)</f>
        <v>0</v>
      </c>
      <c r="AE79" s="124">
        <v>0</v>
      </c>
      <c r="AF79" s="124" t="s">
        <v>113</v>
      </c>
      <c r="AG79" s="123">
        <f t="shared" ref="AG79:AG141" si="20">IF(AE79&gt;=50,1,0)</f>
        <v>0</v>
      </c>
      <c r="AH79" s="118" t="s">
        <v>356</v>
      </c>
      <c r="AI79" s="126" t="s">
        <v>117</v>
      </c>
      <c r="AJ79" s="120"/>
      <c r="AK79" s="124">
        <v>100</v>
      </c>
      <c r="AL79" s="124" t="s">
        <v>116</v>
      </c>
      <c r="AM79" s="123">
        <f t="shared" ref="AM79:AM142" si="21">IF(AK79&gt;=90,1,0)</f>
        <v>1</v>
      </c>
      <c r="AN79" s="118">
        <v>0</v>
      </c>
      <c r="AO79" s="126" t="s">
        <v>112</v>
      </c>
      <c r="AP79" s="120">
        <f t="shared" ref="AP79:AP141" si="22">IF(AN79&gt;=80,1,0)</f>
        <v>0</v>
      </c>
      <c r="AQ79" s="237"/>
      <c r="AR79" s="122" t="s">
        <v>355</v>
      </c>
      <c r="AS79" s="238"/>
      <c r="AT79" s="127"/>
    </row>
    <row r="80" spans="1:46" ht="30" x14ac:dyDescent="0.25">
      <c r="A80" s="115" t="s">
        <v>188</v>
      </c>
      <c r="B80" s="116" t="s">
        <v>193</v>
      </c>
      <c r="C80" s="117" t="s">
        <v>109</v>
      </c>
      <c r="D80" s="118">
        <v>0.01</v>
      </c>
      <c r="E80" s="119" t="s">
        <v>110</v>
      </c>
      <c r="F80" s="120">
        <f t="shared" si="13"/>
        <v>0</v>
      </c>
      <c r="G80" s="121">
        <v>0</v>
      </c>
      <c r="H80" s="122" t="s">
        <v>111</v>
      </c>
      <c r="I80" s="123">
        <f t="shared" si="14"/>
        <v>0</v>
      </c>
      <c r="J80" s="118">
        <v>37.04</v>
      </c>
      <c r="K80" s="119" t="s">
        <v>112</v>
      </c>
      <c r="L80" s="120">
        <f t="shared" ref="L80:L143" si="23">IF(AND(J80&gt;=80,J80&lt;&gt;0),1,0)</f>
        <v>0</v>
      </c>
      <c r="M80" s="121"/>
      <c r="N80" s="122" t="s">
        <v>113</v>
      </c>
      <c r="O80" s="123"/>
      <c r="P80" s="118">
        <v>0</v>
      </c>
      <c r="Q80" s="119" t="s">
        <v>114</v>
      </c>
      <c r="R80" s="120">
        <f t="shared" si="15"/>
        <v>0</v>
      </c>
      <c r="S80" s="121">
        <v>2.1000000000000001E-2</v>
      </c>
      <c r="T80" s="124" t="s">
        <v>115</v>
      </c>
      <c r="U80" s="123">
        <f t="shared" si="16"/>
        <v>0</v>
      </c>
      <c r="V80" s="125"/>
      <c r="W80" s="126" t="s">
        <v>116</v>
      </c>
      <c r="X80" s="120">
        <f t="shared" si="17"/>
        <v>0</v>
      </c>
      <c r="Y80" s="122"/>
      <c r="Z80" s="124" t="s">
        <v>112</v>
      </c>
      <c r="AA80" s="123">
        <f t="shared" si="18"/>
        <v>0</v>
      </c>
      <c r="AB80" s="118">
        <v>0</v>
      </c>
      <c r="AC80" s="126" t="s">
        <v>112</v>
      </c>
      <c r="AD80" s="120">
        <f t="shared" si="19"/>
        <v>0</v>
      </c>
      <c r="AE80" s="124">
        <v>0</v>
      </c>
      <c r="AF80" s="124" t="s">
        <v>113</v>
      </c>
      <c r="AG80" s="123">
        <f t="shared" si="20"/>
        <v>0</v>
      </c>
      <c r="AH80" s="118" t="s">
        <v>356</v>
      </c>
      <c r="AI80" s="126" t="s">
        <v>117</v>
      </c>
      <c r="AJ80" s="120"/>
      <c r="AK80" s="124" t="s">
        <v>357</v>
      </c>
      <c r="AL80" s="124" t="s">
        <v>116</v>
      </c>
      <c r="AM80" s="123"/>
      <c r="AN80" s="118">
        <v>0</v>
      </c>
      <c r="AO80" s="126" t="s">
        <v>112</v>
      </c>
      <c r="AP80" s="120">
        <f t="shared" si="22"/>
        <v>0</v>
      </c>
      <c r="AQ80" s="237"/>
      <c r="AR80" s="122" t="s">
        <v>355</v>
      </c>
      <c r="AS80" s="238"/>
      <c r="AT80" s="127"/>
    </row>
    <row r="81" spans="1:46" ht="30" x14ac:dyDescent="0.25">
      <c r="A81" s="115" t="s">
        <v>188</v>
      </c>
      <c r="B81" s="116" t="s">
        <v>194</v>
      </c>
      <c r="C81" s="117" t="s">
        <v>109</v>
      </c>
      <c r="D81" s="118">
        <v>0</v>
      </c>
      <c r="E81" s="119" t="s">
        <v>110</v>
      </c>
      <c r="F81" s="120">
        <f t="shared" si="13"/>
        <v>0</v>
      </c>
      <c r="G81" s="121">
        <v>0</v>
      </c>
      <c r="H81" s="122" t="s">
        <v>111</v>
      </c>
      <c r="I81" s="123">
        <f t="shared" si="14"/>
        <v>0</v>
      </c>
      <c r="J81" s="118">
        <v>29.63</v>
      </c>
      <c r="K81" s="119" t="s">
        <v>112</v>
      </c>
      <c r="L81" s="120">
        <f t="shared" si="23"/>
        <v>0</v>
      </c>
      <c r="M81" s="121"/>
      <c r="N81" s="122" t="s">
        <v>113</v>
      </c>
      <c r="O81" s="123"/>
      <c r="P81" s="118">
        <v>0</v>
      </c>
      <c r="Q81" s="119" t="s">
        <v>114</v>
      </c>
      <c r="R81" s="120">
        <f t="shared" si="15"/>
        <v>0</v>
      </c>
      <c r="S81" s="121">
        <v>3.0000000000000001E-3</v>
      </c>
      <c r="T81" s="124" t="s">
        <v>115</v>
      </c>
      <c r="U81" s="123">
        <f t="shared" si="16"/>
        <v>0</v>
      </c>
      <c r="V81" s="125"/>
      <c r="W81" s="126" t="s">
        <v>116</v>
      </c>
      <c r="X81" s="120">
        <f t="shared" si="17"/>
        <v>0</v>
      </c>
      <c r="Y81" s="122"/>
      <c r="Z81" s="124" t="s">
        <v>112</v>
      </c>
      <c r="AA81" s="123">
        <f t="shared" si="18"/>
        <v>0</v>
      </c>
      <c r="AB81" s="118">
        <v>50</v>
      </c>
      <c r="AC81" s="126" t="s">
        <v>112</v>
      </c>
      <c r="AD81" s="120">
        <f t="shared" si="19"/>
        <v>0</v>
      </c>
      <c r="AE81" s="124">
        <v>0</v>
      </c>
      <c r="AF81" s="124" t="s">
        <v>113</v>
      </c>
      <c r="AG81" s="123">
        <f t="shared" si="20"/>
        <v>0</v>
      </c>
      <c r="AH81" s="118" t="s">
        <v>356</v>
      </c>
      <c r="AI81" s="126" t="s">
        <v>117</v>
      </c>
      <c r="AJ81" s="120"/>
      <c r="AK81" s="124">
        <v>100</v>
      </c>
      <c r="AL81" s="124" t="s">
        <v>116</v>
      </c>
      <c r="AM81" s="123">
        <f t="shared" si="21"/>
        <v>1</v>
      </c>
      <c r="AN81" s="118">
        <v>0</v>
      </c>
      <c r="AO81" s="126" t="s">
        <v>112</v>
      </c>
      <c r="AP81" s="120">
        <f t="shared" si="22"/>
        <v>0</v>
      </c>
      <c r="AQ81" s="237"/>
      <c r="AR81" s="122" t="s">
        <v>355</v>
      </c>
      <c r="AS81" s="238"/>
      <c r="AT81" s="127"/>
    </row>
    <row r="82" spans="1:46" ht="30" x14ac:dyDescent="0.25">
      <c r="A82" s="115" t="s">
        <v>195</v>
      </c>
      <c r="B82" s="116" t="s">
        <v>196</v>
      </c>
      <c r="C82" s="117" t="s">
        <v>109</v>
      </c>
      <c r="D82" s="118">
        <v>0</v>
      </c>
      <c r="E82" s="119" t="s">
        <v>110</v>
      </c>
      <c r="F82" s="120">
        <f t="shared" si="13"/>
        <v>0</v>
      </c>
      <c r="G82" s="121">
        <v>1.74</v>
      </c>
      <c r="H82" s="122" t="s">
        <v>111</v>
      </c>
      <c r="I82" s="123">
        <f t="shared" si="14"/>
        <v>1</v>
      </c>
      <c r="J82" s="118">
        <v>29.63</v>
      </c>
      <c r="K82" s="119" t="s">
        <v>112</v>
      </c>
      <c r="L82" s="120">
        <f t="shared" si="23"/>
        <v>0</v>
      </c>
      <c r="M82" s="121"/>
      <c r="N82" s="122" t="s">
        <v>113</v>
      </c>
      <c r="O82" s="123"/>
      <c r="P82" s="118">
        <v>0.96</v>
      </c>
      <c r="Q82" s="119" t="s">
        <v>114</v>
      </c>
      <c r="R82" s="120">
        <f t="shared" si="15"/>
        <v>1</v>
      </c>
      <c r="S82" s="121">
        <v>2E-3</v>
      </c>
      <c r="T82" s="124" t="s">
        <v>115</v>
      </c>
      <c r="U82" s="123">
        <f t="shared" si="16"/>
        <v>0</v>
      </c>
      <c r="V82" s="125"/>
      <c r="W82" s="126" t="s">
        <v>116</v>
      </c>
      <c r="X82" s="120">
        <f t="shared" si="17"/>
        <v>0</v>
      </c>
      <c r="Y82" s="122"/>
      <c r="Z82" s="124" t="s">
        <v>112</v>
      </c>
      <c r="AA82" s="123">
        <f t="shared" si="18"/>
        <v>0</v>
      </c>
      <c r="AB82" s="118">
        <v>100</v>
      </c>
      <c r="AC82" s="126" t="s">
        <v>112</v>
      </c>
      <c r="AD82" s="120">
        <f t="shared" si="19"/>
        <v>1</v>
      </c>
      <c r="AE82" s="124">
        <v>0</v>
      </c>
      <c r="AF82" s="124" t="s">
        <v>113</v>
      </c>
      <c r="AG82" s="123">
        <f t="shared" si="20"/>
        <v>0</v>
      </c>
      <c r="AH82" s="118" t="s">
        <v>356</v>
      </c>
      <c r="AI82" s="126" t="s">
        <v>117</v>
      </c>
      <c r="AJ82" s="120"/>
      <c r="AK82" s="124" t="s">
        <v>357</v>
      </c>
      <c r="AL82" s="124" t="s">
        <v>116</v>
      </c>
      <c r="AM82" s="123"/>
      <c r="AN82" s="118">
        <v>0</v>
      </c>
      <c r="AO82" s="126" t="s">
        <v>112</v>
      </c>
      <c r="AP82" s="120">
        <f t="shared" si="22"/>
        <v>0</v>
      </c>
      <c r="AQ82" s="237">
        <v>99.07</v>
      </c>
      <c r="AR82" s="122" t="s">
        <v>355</v>
      </c>
      <c r="AS82" s="239">
        <f>IF(AQ82&gt;=60,1,0)</f>
        <v>1</v>
      </c>
      <c r="AT82" s="127"/>
    </row>
    <row r="83" spans="1:46" ht="30" x14ac:dyDescent="0.25">
      <c r="A83" s="115" t="s">
        <v>195</v>
      </c>
      <c r="B83" s="116" t="s">
        <v>197</v>
      </c>
      <c r="C83" s="117" t="s">
        <v>109</v>
      </c>
      <c r="D83" s="118">
        <v>0</v>
      </c>
      <c r="E83" s="119" t="s">
        <v>110</v>
      </c>
      <c r="F83" s="120">
        <f t="shared" si="13"/>
        <v>0</v>
      </c>
      <c r="G83" s="121">
        <v>10.3</v>
      </c>
      <c r="H83" s="122" t="s">
        <v>111</v>
      </c>
      <c r="I83" s="123">
        <f t="shared" si="14"/>
        <v>1</v>
      </c>
      <c r="J83" s="118">
        <v>29.63</v>
      </c>
      <c r="K83" s="119" t="s">
        <v>112</v>
      </c>
      <c r="L83" s="120">
        <f t="shared" si="23"/>
        <v>0</v>
      </c>
      <c r="M83" s="121"/>
      <c r="N83" s="122" t="s">
        <v>113</v>
      </c>
      <c r="O83" s="123"/>
      <c r="P83" s="118">
        <v>0</v>
      </c>
      <c r="Q83" s="119" t="s">
        <v>114</v>
      </c>
      <c r="R83" s="120">
        <f t="shared" si="15"/>
        <v>0</v>
      </c>
      <c r="S83" s="121">
        <v>8.0000000000000002E-3</v>
      </c>
      <c r="T83" s="124" t="s">
        <v>115</v>
      </c>
      <c r="U83" s="123">
        <f t="shared" si="16"/>
        <v>0</v>
      </c>
      <c r="V83" s="125"/>
      <c r="W83" s="126" t="s">
        <v>116</v>
      </c>
      <c r="X83" s="120">
        <f t="shared" si="17"/>
        <v>0</v>
      </c>
      <c r="Y83" s="122"/>
      <c r="Z83" s="124" t="s">
        <v>112</v>
      </c>
      <c r="AA83" s="123">
        <f t="shared" si="18"/>
        <v>0</v>
      </c>
      <c r="AB83" s="118">
        <v>0</v>
      </c>
      <c r="AC83" s="126" t="s">
        <v>112</v>
      </c>
      <c r="AD83" s="120">
        <f t="shared" si="19"/>
        <v>0</v>
      </c>
      <c r="AE83" s="124">
        <v>0</v>
      </c>
      <c r="AF83" s="124" t="s">
        <v>113</v>
      </c>
      <c r="AG83" s="123">
        <f t="shared" si="20"/>
        <v>0</v>
      </c>
      <c r="AH83" s="118" t="s">
        <v>356</v>
      </c>
      <c r="AI83" s="126" t="s">
        <v>117</v>
      </c>
      <c r="AJ83" s="120"/>
      <c r="AK83" s="124" t="s">
        <v>357</v>
      </c>
      <c r="AL83" s="124" t="s">
        <v>116</v>
      </c>
      <c r="AM83" s="123"/>
      <c r="AN83" s="118">
        <v>0</v>
      </c>
      <c r="AO83" s="126" t="s">
        <v>112</v>
      </c>
      <c r="AP83" s="120">
        <f t="shared" si="22"/>
        <v>0</v>
      </c>
      <c r="AQ83" s="237"/>
      <c r="AR83" s="122" t="s">
        <v>355</v>
      </c>
      <c r="AS83" s="239"/>
      <c r="AT83" s="127"/>
    </row>
    <row r="84" spans="1:46" ht="30" x14ac:dyDescent="0.25">
      <c r="A84" s="115" t="s">
        <v>195</v>
      </c>
      <c r="B84" s="116" t="s">
        <v>198</v>
      </c>
      <c r="C84" s="117" t="s">
        <v>109</v>
      </c>
      <c r="D84" s="118">
        <v>0.01</v>
      </c>
      <c r="E84" s="119" t="s">
        <v>110</v>
      </c>
      <c r="F84" s="120">
        <f t="shared" si="13"/>
        <v>0</v>
      </c>
      <c r="G84" s="121">
        <v>8.6999999999999993</v>
      </c>
      <c r="H84" s="122" t="s">
        <v>111</v>
      </c>
      <c r="I84" s="123">
        <f t="shared" si="14"/>
        <v>1</v>
      </c>
      <c r="J84" s="118">
        <v>33.33</v>
      </c>
      <c r="K84" s="119" t="s">
        <v>112</v>
      </c>
      <c r="L84" s="120">
        <f t="shared" si="23"/>
        <v>0</v>
      </c>
      <c r="M84" s="121"/>
      <c r="N84" s="122" t="s">
        <v>113</v>
      </c>
      <c r="O84" s="123"/>
      <c r="P84" s="118">
        <v>0</v>
      </c>
      <c r="Q84" s="119" t="s">
        <v>114</v>
      </c>
      <c r="R84" s="120">
        <f t="shared" si="15"/>
        <v>0</v>
      </c>
      <c r="S84" s="121">
        <v>4.0000000000000001E-3</v>
      </c>
      <c r="T84" s="124" t="s">
        <v>115</v>
      </c>
      <c r="U84" s="123">
        <f t="shared" si="16"/>
        <v>0</v>
      </c>
      <c r="V84" s="125"/>
      <c r="W84" s="126" t="s">
        <v>116</v>
      </c>
      <c r="X84" s="120">
        <f t="shared" si="17"/>
        <v>0</v>
      </c>
      <c r="Y84" s="122"/>
      <c r="Z84" s="124" t="s">
        <v>112</v>
      </c>
      <c r="AA84" s="123">
        <f t="shared" si="18"/>
        <v>0</v>
      </c>
      <c r="AB84" s="118">
        <v>0</v>
      </c>
      <c r="AC84" s="126" t="s">
        <v>112</v>
      </c>
      <c r="AD84" s="120">
        <f t="shared" si="19"/>
        <v>0</v>
      </c>
      <c r="AE84" s="124">
        <v>0</v>
      </c>
      <c r="AF84" s="124" t="s">
        <v>113</v>
      </c>
      <c r="AG84" s="123">
        <f t="shared" si="20"/>
        <v>0</v>
      </c>
      <c r="AH84" s="118" t="s">
        <v>356</v>
      </c>
      <c r="AI84" s="126" t="s">
        <v>117</v>
      </c>
      <c r="AJ84" s="120"/>
      <c r="AK84" s="124" t="s">
        <v>357</v>
      </c>
      <c r="AL84" s="124" t="s">
        <v>116</v>
      </c>
      <c r="AM84" s="123"/>
      <c r="AN84" s="118">
        <v>0</v>
      </c>
      <c r="AO84" s="126" t="s">
        <v>112</v>
      </c>
      <c r="AP84" s="120">
        <f t="shared" si="22"/>
        <v>0</v>
      </c>
      <c r="AQ84" s="237"/>
      <c r="AR84" s="122" t="s">
        <v>355</v>
      </c>
      <c r="AS84" s="239"/>
      <c r="AT84" s="127"/>
    </row>
    <row r="85" spans="1:46" ht="30" x14ac:dyDescent="0.25">
      <c r="A85" s="115" t="s">
        <v>199</v>
      </c>
      <c r="B85" s="116" t="s">
        <v>200</v>
      </c>
      <c r="C85" s="117" t="s">
        <v>109</v>
      </c>
      <c r="D85" s="118">
        <v>0</v>
      </c>
      <c r="E85" s="119" t="s">
        <v>110</v>
      </c>
      <c r="F85" s="120">
        <f t="shared" si="13"/>
        <v>0</v>
      </c>
      <c r="G85" s="121">
        <v>0</v>
      </c>
      <c r="H85" s="122" t="s">
        <v>111</v>
      </c>
      <c r="I85" s="123">
        <f t="shared" si="14"/>
        <v>0</v>
      </c>
      <c r="J85" s="118">
        <v>0</v>
      </c>
      <c r="K85" s="119" t="s">
        <v>112</v>
      </c>
      <c r="L85" s="120">
        <f t="shared" si="23"/>
        <v>0</v>
      </c>
      <c r="M85" s="121"/>
      <c r="N85" s="122" t="s">
        <v>113</v>
      </c>
      <c r="O85" s="123"/>
      <c r="P85" s="118">
        <v>0</v>
      </c>
      <c r="Q85" s="119" t="s">
        <v>114</v>
      </c>
      <c r="R85" s="120">
        <f t="shared" si="15"/>
        <v>0</v>
      </c>
      <c r="S85" s="121">
        <v>0</v>
      </c>
      <c r="T85" s="124" t="s">
        <v>115</v>
      </c>
      <c r="U85" s="123">
        <f t="shared" si="16"/>
        <v>0</v>
      </c>
      <c r="V85" s="125"/>
      <c r="W85" s="126" t="s">
        <v>116</v>
      </c>
      <c r="X85" s="120">
        <f t="shared" si="17"/>
        <v>0</v>
      </c>
      <c r="Y85" s="122"/>
      <c r="Z85" s="124" t="s">
        <v>112</v>
      </c>
      <c r="AA85" s="123">
        <f t="shared" si="18"/>
        <v>0</v>
      </c>
      <c r="AB85" s="118">
        <v>0</v>
      </c>
      <c r="AC85" s="126" t="s">
        <v>112</v>
      </c>
      <c r="AD85" s="120">
        <f t="shared" si="19"/>
        <v>0</v>
      </c>
      <c r="AE85" s="124">
        <v>0</v>
      </c>
      <c r="AF85" s="124" t="s">
        <v>113</v>
      </c>
      <c r="AG85" s="123">
        <f t="shared" si="20"/>
        <v>0</v>
      </c>
      <c r="AH85" s="118" t="s">
        <v>356</v>
      </c>
      <c r="AI85" s="126" t="s">
        <v>117</v>
      </c>
      <c r="AJ85" s="120"/>
      <c r="AK85" s="124">
        <v>50</v>
      </c>
      <c r="AL85" s="124" t="s">
        <v>116</v>
      </c>
      <c r="AM85" s="123">
        <f t="shared" si="21"/>
        <v>0</v>
      </c>
      <c r="AN85" s="118">
        <v>0</v>
      </c>
      <c r="AO85" s="126" t="s">
        <v>112</v>
      </c>
      <c r="AP85" s="120">
        <f t="shared" si="22"/>
        <v>0</v>
      </c>
      <c r="AQ85" s="237">
        <v>18.39</v>
      </c>
      <c r="AR85" s="122" t="s">
        <v>355</v>
      </c>
      <c r="AS85" s="239">
        <f>IF(AQ85&gt;=60,1,0)</f>
        <v>0</v>
      </c>
      <c r="AT85" s="127"/>
    </row>
    <row r="86" spans="1:46" x14ac:dyDescent="0.25">
      <c r="A86" s="115" t="s">
        <v>199</v>
      </c>
      <c r="B86" s="116" t="s">
        <v>201</v>
      </c>
      <c r="C86" s="117" t="s">
        <v>109</v>
      </c>
      <c r="D86" s="118">
        <v>0</v>
      </c>
      <c r="E86" s="119" t="s">
        <v>110</v>
      </c>
      <c r="F86" s="120">
        <f t="shared" si="13"/>
        <v>0</v>
      </c>
      <c r="G86" s="121">
        <v>7.69</v>
      </c>
      <c r="H86" s="122" t="s">
        <v>111</v>
      </c>
      <c r="I86" s="123">
        <f t="shared" si="14"/>
        <v>1</v>
      </c>
      <c r="J86" s="118">
        <v>0</v>
      </c>
      <c r="K86" s="119" t="s">
        <v>112</v>
      </c>
      <c r="L86" s="120">
        <f t="shared" si="23"/>
        <v>0</v>
      </c>
      <c r="M86" s="121"/>
      <c r="N86" s="122" t="s">
        <v>113</v>
      </c>
      <c r="O86" s="123"/>
      <c r="P86" s="118">
        <v>0</v>
      </c>
      <c r="Q86" s="119" t="s">
        <v>114</v>
      </c>
      <c r="R86" s="120">
        <f t="shared" si="15"/>
        <v>0</v>
      </c>
      <c r="S86" s="121">
        <v>0</v>
      </c>
      <c r="T86" s="124" t="s">
        <v>115</v>
      </c>
      <c r="U86" s="123">
        <f t="shared" si="16"/>
        <v>0</v>
      </c>
      <c r="V86" s="125"/>
      <c r="W86" s="126" t="s">
        <v>116</v>
      </c>
      <c r="X86" s="120">
        <f t="shared" si="17"/>
        <v>0</v>
      </c>
      <c r="Y86" s="122"/>
      <c r="Z86" s="124" t="s">
        <v>112</v>
      </c>
      <c r="AA86" s="123">
        <f t="shared" si="18"/>
        <v>0</v>
      </c>
      <c r="AB86" s="118">
        <v>0</v>
      </c>
      <c r="AC86" s="126" t="s">
        <v>112</v>
      </c>
      <c r="AD86" s="120">
        <f t="shared" si="19"/>
        <v>0</v>
      </c>
      <c r="AE86" s="124">
        <v>5.45</v>
      </c>
      <c r="AF86" s="124" t="s">
        <v>113</v>
      </c>
      <c r="AG86" s="123">
        <f t="shared" si="20"/>
        <v>0</v>
      </c>
      <c r="AH86" s="118">
        <v>100</v>
      </c>
      <c r="AI86" s="126" t="s">
        <v>117</v>
      </c>
      <c r="AJ86" s="120">
        <f t="shared" ref="AJ86:AJ136" si="24">IF(AH86&gt;=85,1,0)</f>
        <v>1</v>
      </c>
      <c r="AK86" s="124">
        <v>100</v>
      </c>
      <c r="AL86" s="124" t="s">
        <v>116</v>
      </c>
      <c r="AM86" s="123">
        <f t="shared" si="21"/>
        <v>1</v>
      </c>
      <c r="AN86" s="118">
        <v>0</v>
      </c>
      <c r="AO86" s="126" t="s">
        <v>112</v>
      </c>
      <c r="AP86" s="120">
        <f t="shared" si="22"/>
        <v>0</v>
      </c>
      <c r="AQ86" s="237"/>
      <c r="AR86" s="122" t="s">
        <v>355</v>
      </c>
      <c r="AS86" s="239"/>
      <c r="AT86" s="127"/>
    </row>
    <row r="87" spans="1:46" ht="30" x14ac:dyDescent="0.25">
      <c r="A87" s="115" t="s">
        <v>199</v>
      </c>
      <c r="B87" s="116" t="s">
        <v>202</v>
      </c>
      <c r="C87" s="117" t="s">
        <v>109</v>
      </c>
      <c r="D87" s="118">
        <v>0</v>
      </c>
      <c r="E87" s="119" t="s">
        <v>110</v>
      </c>
      <c r="F87" s="120">
        <f t="shared" si="13"/>
        <v>0</v>
      </c>
      <c r="G87" s="121">
        <v>6.53</v>
      </c>
      <c r="H87" s="122" t="s">
        <v>111</v>
      </c>
      <c r="I87" s="123">
        <f t="shared" si="14"/>
        <v>1</v>
      </c>
      <c r="J87" s="118">
        <v>0</v>
      </c>
      <c r="K87" s="119" t="s">
        <v>112</v>
      </c>
      <c r="L87" s="120">
        <f t="shared" si="23"/>
        <v>0</v>
      </c>
      <c r="M87" s="121"/>
      <c r="N87" s="122" t="s">
        <v>113</v>
      </c>
      <c r="O87" s="123"/>
      <c r="P87" s="118">
        <v>0</v>
      </c>
      <c r="Q87" s="119" t="s">
        <v>114</v>
      </c>
      <c r="R87" s="120">
        <f t="shared" si="15"/>
        <v>0</v>
      </c>
      <c r="S87" s="121">
        <v>0</v>
      </c>
      <c r="T87" s="124" t="s">
        <v>115</v>
      </c>
      <c r="U87" s="123">
        <f t="shared" si="16"/>
        <v>0</v>
      </c>
      <c r="V87" s="125"/>
      <c r="W87" s="126" t="s">
        <v>116</v>
      </c>
      <c r="X87" s="120">
        <f t="shared" si="17"/>
        <v>0</v>
      </c>
      <c r="Y87" s="122"/>
      <c r="Z87" s="124" t="s">
        <v>112</v>
      </c>
      <c r="AA87" s="123">
        <f t="shared" si="18"/>
        <v>0</v>
      </c>
      <c r="AB87" s="118">
        <v>0</v>
      </c>
      <c r="AC87" s="126" t="s">
        <v>112</v>
      </c>
      <c r="AD87" s="120">
        <f t="shared" si="19"/>
        <v>0</v>
      </c>
      <c r="AE87" s="124">
        <v>7.25</v>
      </c>
      <c r="AF87" s="124" t="s">
        <v>113</v>
      </c>
      <c r="AG87" s="123">
        <f t="shared" si="20"/>
        <v>0</v>
      </c>
      <c r="AH87" s="118" t="s">
        <v>356</v>
      </c>
      <c r="AI87" s="126" t="s">
        <v>117</v>
      </c>
      <c r="AJ87" s="120"/>
      <c r="AK87" s="124">
        <v>100</v>
      </c>
      <c r="AL87" s="124" t="s">
        <v>116</v>
      </c>
      <c r="AM87" s="123">
        <f t="shared" si="21"/>
        <v>1</v>
      </c>
      <c r="AN87" s="118">
        <v>0</v>
      </c>
      <c r="AO87" s="126" t="s">
        <v>112</v>
      </c>
      <c r="AP87" s="120">
        <f t="shared" si="22"/>
        <v>0</v>
      </c>
      <c r="AQ87" s="237"/>
      <c r="AR87" s="122" t="s">
        <v>355</v>
      </c>
      <c r="AS87" s="239"/>
      <c r="AT87" s="127"/>
    </row>
    <row r="88" spans="1:46" ht="30" x14ac:dyDescent="0.25">
      <c r="A88" s="115" t="s">
        <v>199</v>
      </c>
      <c r="B88" s="116" t="s">
        <v>203</v>
      </c>
      <c r="C88" s="117" t="s">
        <v>109</v>
      </c>
      <c r="D88" s="118">
        <v>0</v>
      </c>
      <c r="E88" s="119" t="s">
        <v>110</v>
      </c>
      <c r="F88" s="120">
        <f t="shared" si="13"/>
        <v>0</v>
      </c>
      <c r="G88" s="121">
        <v>6.35</v>
      </c>
      <c r="H88" s="122" t="s">
        <v>111</v>
      </c>
      <c r="I88" s="123">
        <f t="shared" si="14"/>
        <v>1</v>
      </c>
      <c r="J88" s="118">
        <v>0</v>
      </c>
      <c r="K88" s="119" t="s">
        <v>112</v>
      </c>
      <c r="L88" s="120">
        <f t="shared" si="23"/>
        <v>0</v>
      </c>
      <c r="M88" s="121"/>
      <c r="N88" s="122" t="s">
        <v>113</v>
      </c>
      <c r="O88" s="123"/>
      <c r="P88" s="118">
        <v>0</v>
      </c>
      <c r="Q88" s="119" t="s">
        <v>114</v>
      </c>
      <c r="R88" s="120">
        <f t="shared" si="15"/>
        <v>0</v>
      </c>
      <c r="S88" s="121">
        <v>0</v>
      </c>
      <c r="T88" s="124" t="s">
        <v>115</v>
      </c>
      <c r="U88" s="123">
        <f t="shared" si="16"/>
        <v>0</v>
      </c>
      <c r="V88" s="125"/>
      <c r="W88" s="126" t="s">
        <v>116</v>
      </c>
      <c r="X88" s="120">
        <f t="shared" si="17"/>
        <v>0</v>
      </c>
      <c r="Y88" s="122"/>
      <c r="Z88" s="124" t="s">
        <v>112</v>
      </c>
      <c r="AA88" s="123">
        <f t="shared" si="18"/>
        <v>0</v>
      </c>
      <c r="AB88" s="118">
        <v>0</v>
      </c>
      <c r="AC88" s="126" t="s">
        <v>112</v>
      </c>
      <c r="AD88" s="120">
        <f t="shared" si="19"/>
        <v>0</v>
      </c>
      <c r="AE88" s="124">
        <v>1.92</v>
      </c>
      <c r="AF88" s="124" t="s">
        <v>113</v>
      </c>
      <c r="AG88" s="123">
        <f t="shared" si="20"/>
        <v>0</v>
      </c>
      <c r="AH88" s="118">
        <v>0</v>
      </c>
      <c r="AI88" s="126" t="s">
        <v>117</v>
      </c>
      <c r="AJ88" s="120">
        <f t="shared" si="24"/>
        <v>0</v>
      </c>
      <c r="AK88" s="124" t="s">
        <v>357</v>
      </c>
      <c r="AL88" s="124" t="s">
        <v>116</v>
      </c>
      <c r="AM88" s="123"/>
      <c r="AN88" s="118">
        <v>0</v>
      </c>
      <c r="AO88" s="126" t="s">
        <v>112</v>
      </c>
      <c r="AP88" s="120">
        <f t="shared" si="22"/>
        <v>0</v>
      </c>
      <c r="AQ88" s="237"/>
      <c r="AR88" s="122" t="s">
        <v>355</v>
      </c>
      <c r="AS88" s="239"/>
      <c r="AT88" s="127"/>
    </row>
    <row r="89" spans="1:46" ht="30" x14ac:dyDescent="0.25">
      <c r="A89" s="115" t="s">
        <v>199</v>
      </c>
      <c r="B89" s="116" t="s">
        <v>204</v>
      </c>
      <c r="C89" s="117" t="s">
        <v>109</v>
      </c>
      <c r="D89" s="118">
        <v>0</v>
      </c>
      <c r="E89" s="119" t="s">
        <v>110</v>
      </c>
      <c r="F89" s="120">
        <f t="shared" si="13"/>
        <v>0</v>
      </c>
      <c r="G89" s="121">
        <v>14.47</v>
      </c>
      <c r="H89" s="122" t="s">
        <v>111</v>
      </c>
      <c r="I89" s="123">
        <f t="shared" si="14"/>
        <v>1</v>
      </c>
      <c r="J89" s="118">
        <v>0</v>
      </c>
      <c r="K89" s="119" t="s">
        <v>112</v>
      </c>
      <c r="L89" s="120">
        <f t="shared" si="23"/>
        <v>0</v>
      </c>
      <c r="M89" s="121"/>
      <c r="N89" s="122" t="s">
        <v>113</v>
      </c>
      <c r="O89" s="123"/>
      <c r="P89" s="118">
        <v>0</v>
      </c>
      <c r="Q89" s="119" t="s">
        <v>114</v>
      </c>
      <c r="R89" s="120">
        <f t="shared" si="15"/>
        <v>0</v>
      </c>
      <c r="S89" s="121">
        <v>0</v>
      </c>
      <c r="T89" s="124" t="s">
        <v>115</v>
      </c>
      <c r="U89" s="123">
        <f t="shared" si="16"/>
        <v>0</v>
      </c>
      <c r="V89" s="125"/>
      <c r="W89" s="126" t="s">
        <v>116</v>
      </c>
      <c r="X89" s="120">
        <f t="shared" si="17"/>
        <v>0</v>
      </c>
      <c r="Y89" s="122"/>
      <c r="Z89" s="124" t="s">
        <v>112</v>
      </c>
      <c r="AA89" s="123">
        <f t="shared" si="18"/>
        <v>0</v>
      </c>
      <c r="AB89" s="118">
        <v>0</v>
      </c>
      <c r="AC89" s="126" t="s">
        <v>112</v>
      </c>
      <c r="AD89" s="120">
        <f t="shared" si="19"/>
        <v>0</v>
      </c>
      <c r="AE89" s="124">
        <v>5.67</v>
      </c>
      <c r="AF89" s="124" t="s">
        <v>113</v>
      </c>
      <c r="AG89" s="123">
        <f t="shared" si="20"/>
        <v>0</v>
      </c>
      <c r="AH89" s="118">
        <v>100</v>
      </c>
      <c r="AI89" s="126" t="s">
        <v>117</v>
      </c>
      <c r="AJ89" s="120">
        <f t="shared" si="24"/>
        <v>1</v>
      </c>
      <c r="AK89" s="124" t="s">
        <v>357</v>
      </c>
      <c r="AL89" s="124" t="s">
        <v>116</v>
      </c>
      <c r="AM89" s="123"/>
      <c r="AN89" s="118">
        <v>0</v>
      </c>
      <c r="AO89" s="126" t="s">
        <v>112</v>
      </c>
      <c r="AP89" s="120">
        <f t="shared" si="22"/>
        <v>0</v>
      </c>
      <c r="AQ89" s="237"/>
      <c r="AR89" s="122" t="s">
        <v>355</v>
      </c>
      <c r="AS89" s="239"/>
      <c r="AT89" s="127"/>
    </row>
    <row r="90" spans="1:46" ht="30" x14ac:dyDescent="0.25">
      <c r="A90" s="128" t="s">
        <v>199</v>
      </c>
      <c r="B90" s="116" t="s">
        <v>205</v>
      </c>
      <c r="C90" s="117" t="s">
        <v>109</v>
      </c>
      <c r="D90" s="118">
        <v>0</v>
      </c>
      <c r="E90" s="119" t="s">
        <v>110</v>
      </c>
      <c r="F90" s="120">
        <f t="shared" si="13"/>
        <v>0</v>
      </c>
      <c r="G90" s="121">
        <v>0</v>
      </c>
      <c r="H90" s="122" t="s">
        <v>111</v>
      </c>
      <c r="I90" s="123">
        <f t="shared" si="14"/>
        <v>0</v>
      </c>
      <c r="J90" s="118">
        <v>0</v>
      </c>
      <c r="K90" s="119" t="s">
        <v>112</v>
      </c>
      <c r="L90" s="120">
        <f t="shared" si="23"/>
        <v>0</v>
      </c>
      <c r="M90" s="121"/>
      <c r="N90" s="122" t="s">
        <v>113</v>
      </c>
      <c r="O90" s="123"/>
      <c r="P90" s="118">
        <v>0</v>
      </c>
      <c r="Q90" s="119" t="s">
        <v>114</v>
      </c>
      <c r="R90" s="120">
        <f t="shared" si="15"/>
        <v>0</v>
      </c>
      <c r="S90" s="121">
        <v>0</v>
      </c>
      <c r="T90" s="124" t="s">
        <v>115</v>
      </c>
      <c r="U90" s="123">
        <f t="shared" si="16"/>
        <v>0</v>
      </c>
      <c r="V90" s="125"/>
      <c r="W90" s="126" t="s">
        <v>116</v>
      </c>
      <c r="X90" s="120">
        <f t="shared" si="17"/>
        <v>0</v>
      </c>
      <c r="Y90" s="122"/>
      <c r="Z90" s="124" t="s">
        <v>112</v>
      </c>
      <c r="AA90" s="123">
        <f t="shared" si="18"/>
        <v>0</v>
      </c>
      <c r="AB90" s="118">
        <v>0</v>
      </c>
      <c r="AC90" s="126" t="s">
        <v>112</v>
      </c>
      <c r="AD90" s="120">
        <f t="shared" si="19"/>
        <v>0</v>
      </c>
      <c r="AE90" s="124">
        <v>4.67</v>
      </c>
      <c r="AF90" s="124" t="s">
        <v>113</v>
      </c>
      <c r="AG90" s="123">
        <f t="shared" si="20"/>
        <v>0</v>
      </c>
      <c r="AH90" s="118" t="s">
        <v>356</v>
      </c>
      <c r="AI90" s="126" t="s">
        <v>117</v>
      </c>
      <c r="AJ90" s="120"/>
      <c r="AK90" s="124" t="s">
        <v>357</v>
      </c>
      <c r="AL90" s="124" t="s">
        <v>116</v>
      </c>
      <c r="AM90" s="123"/>
      <c r="AN90" s="118">
        <v>0</v>
      </c>
      <c r="AO90" s="126" t="s">
        <v>112</v>
      </c>
      <c r="AP90" s="120">
        <f t="shared" si="22"/>
        <v>0</v>
      </c>
      <c r="AQ90" s="237"/>
      <c r="AR90" s="122" t="s">
        <v>355</v>
      </c>
      <c r="AS90" s="239"/>
      <c r="AT90" s="127"/>
    </row>
    <row r="91" spans="1:46" ht="30" x14ac:dyDescent="0.25">
      <c r="A91" s="128" t="s">
        <v>206</v>
      </c>
      <c r="B91" s="116" t="s">
        <v>207</v>
      </c>
      <c r="C91" s="117" t="s">
        <v>109</v>
      </c>
      <c r="D91" s="118">
        <v>0.01</v>
      </c>
      <c r="E91" s="119" t="s">
        <v>110</v>
      </c>
      <c r="F91" s="120">
        <f t="shared" si="13"/>
        <v>0</v>
      </c>
      <c r="G91" s="121">
        <v>11.83</v>
      </c>
      <c r="H91" s="122" t="s">
        <v>111</v>
      </c>
      <c r="I91" s="123">
        <f t="shared" si="14"/>
        <v>1</v>
      </c>
      <c r="J91" s="118">
        <v>37.04</v>
      </c>
      <c r="K91" s="119" t="s">
        <v>112</v>
      </c>
      <c r="L91" s="120">
        <f t="shared" si="23"/>
        <v>0</v>
      </c>
      <c r="M91" s="121"/>
      <c r="N91" s="122" t="s">
        <v>113</v>
      </c>
      <c r="O91" s="123"/>
      <c r="P91" s="118">
        <v>0</v>
      </c>
      <c r="Q91" s="119" t="s">
        <v>114</v>
      </c>
      <c r="R91" s="120">
        <f t="shared" si="15"/>
        <v>0</v>
      </c>
      <c r="S91" s="121">
        <v>3.3000000000000002E-2</v>
      </c>
      <c r="T91" s="124" t="s">
        <v>115</v>
      </c>
      <c r="U91" s="123">
        <f t="shared" si="16"/>
        <v>1</v>
      </c>
      <c r="V91" s="125"/>
      <c r="W91" s="126" t="s">
        <v>116</v>
      </c>
      <c r="X91" s="120">
        <f t="shared" si="17"/>
        <v>0</v>
      </c>
      <c r="Y91" s="122"/>
      <c r="Z91" s="124" t="s">
        <v>112</v>
      </c>
      <c r="AA91" s="123">
        <f t="shared" si="18"/>
        <v>0</v>
      </c>
      <c r="AB91" s="118">
        <v>0</v>
      </c>
      <c r="AC91" s="126" t="s">
        <v>112</v>
      </c>
      <c r="AD91" s="120">
        <f t="shared" si="19"/>
        <v>0</v>
      </c>
      <c r="AE91" s="124">
        <v>0</v>
      </c>
      <c r="AF91" s="124" t="s">
        <v>113</v>
      </c>
      <c r="AG91" s="123">
        <f t="shared" si="20"/>
        <v>0</v>
      </c>
      <c r="AH91" s="118" t="s">
        <v>356</v>
      </c>
      <c r="AI91" s="126" t="s">
        <v>117</v>
      </c>
      <c r="AJ91" s="120"/>
      <c r="AK91" s="124" t="s">
        <v>357</v>
      </c>
      <c r="AL91" s="124" t="s">
        <v>116</v>
      </c>
      <c r="AM91" s="123"/>
      <c r="AN91" s="118">
        <v>0</v>
      </c>
      <c r="AO91" s="126" t="s">
        <v>112</v>
      </c>
      <c r="AP91" s="120">
        <f t="shared" si="22"/>
        <v>0</v>
      </c>
      <c r="AQ91" s="237">
        <v>91.5</v>
      </c>
      <c r="AR91" s="122" t="s">
        <v>355</v>
      </c>
      <c r="AS91" s="239">
        <f>IF(AQ91&gt;=60,1,0)</f>
        <v>1</v>
      </c>
      <c r="AT91" s="127"/>
    </row>
    <row r="92" spans="1:46" ht="30" x14ac:dyDescent="0.25">
      <c r="A92" s="128" t="s">
        <v>206</v>
      </c>
      <c r="B92" s="116" t="s">
        <v>208</v>
      </c>
      <c r="C92" s="117" t="s">
        <v>109</v>
      </c>
      <c r="D92" s="118">
        <v>0.01</v>
      </c>
      <c r="E92" s="119" t="s">
        <v>110</v>
      </c>
      <c r="F92" s="120">
        <f t="shared" si="13"/>
        <v>0</v>
      </c>
      <c r="G92" s="121">
        <v>0</v>
      </c>
      <c r="H92" s="122" t="s">
        <v>111</v>
      </c>
      <c r="I92" s="123">
        <f t="shared" si="14"/>
        <v>0</v>
      </c>
      <c r="J92" s="118">
        <v>11.11</v>
      </c>
      <c r="K92" s="119" t="s">
        <v>112</v>
      </c>
      <c r="L92" s="120">
        <f t="shared" si="23"/>
        <v>0</v>
      </c>
      <c r="M92" s="121"/>
      <c r="N92" s="122" t="s">
        <v>113</v>
      </c>
      <c r="O92" s="123"/>
      <c r="P92" s="118">
        <v>1.22</v>
      </c>
      <c r="Q92" s="119" t="s">
        <v>114</v>
      </c>
      <c r="R92" s="120">
        <f t="shared" si="15"/>
        <v>1</v>
      </c>
      <c r="S92" s="121">
        <v>0.03</v>
      </c>
      <c r="T92" s="124" t="s">
        <v>115</v>
      </c>
      <c r="U92" s="123">
        <f t="shared" si="16"/>
        <v>1</v>
      </c>
      <c r="V92" s="125"/>
      <c r="W92" s="126" t="s">
        <v>116</v>
      </c>
      <c r="X92" s="120">
        <f t="shared" si="17"/>
        <v>0</v>
      </c>
      <c r="Y92" s="122"/>
      <c r="Z92" s="124" t="s">
        <v>112</v>
      </c>
      <c r="AA92" s="123">
        <f t="shared" si="18"/>
        <v>0</v>
      </c>
      <c r="AB92" s="118">
        <v>0</v>
      </c>
      <c r="AC92" s="126" t="s">
        <v>112</v>
      </c>
      <c r="AD92" s="120">
        <f t="shared" si="19"/>
        <v>0</v>
      </c>
      <c r="AE92" s="124">
        <v>4.6399999999999997</v>
      </c>
      <c r="AF92" s="124" t="s">
        <v>113</v>
      </c>
      <c r="AG92" s="123">
        <f t="shared" si="20"/>
        <v>0</v>
      </c>
      <c r="AH92" s="118" t="s">
        <v>356</v>
      </c>
      <c r="AI92" s="126" t="s">
        <v>117</v>
      </c>
      <c r="AJ92" s="120"/>
      <c r="AK92" s="124" t="s">
        <v>357</v>
      </c>
      <c r="AL92" s="124" t="s">
        <v>116</v>
      </c>
      <c r="AM92" s="123"/>
      <c r="AN92" s="118">
        <v>0</v>
      </c>
      <c r="AO92" s="126" t="s">
        <v>112</v>
      </c>
      <c r="AP92" s="120">
        <f t="shared" si="22"/>
        <v>0</v>
      </c>
      <c r="AQ92" s="237"/>
      <c r="AR92" s="122" t="s">
        <v>355</v>
      </c>
      <c r="AS92" s="239"/>
      <c r="AT92" s="127"/>
    </row>
    <row r="93" spans="1:46" ht="30" x14ac:dyDescent="0.25">
      <c r="A93" s="128" t="s">
        <v>206</v>
      </c>
      <c r="B93" s="116" t="s">
        <v>209</v>
      </c>
      <c r="C93" s="117" t="s">
        <v>109</v>
      </c>
      <c r="D93" s="118">
        <v>0.01</v>
      </c>
      <c r="E93" s="119" t="s">
        <v>110</v>
      </c>
      <c r="F93" s="120">
        <f t="shared" si="13"/>
        <v>0</v>
      </c>
      <c r="G93" s="121">
        <v>0</v>
      </c>
      <c r="H93" s="122" t="s">
        <v>111</v>
      </c>
      <c r="I93" s="123">
        <f t="shared" si="14"/>
        <v>0</v>
      </c>
      <c r="J93" s="118">
        <v>25.93</v>
      </c>
      <c r="K93" s="119" t="s">
        <v>112</v>
      </c>
      <c r="L93" s="120">
        <f t="shared" si="23"/>
        <v>0</v>
      </c>
      <c r="M93" s="121"/>
      <c r="N93" s="122" t="s">
        <v>113</v>
      </c>
      <c r="O93" s="123"/>
      <c r="P93" s="118">
        <v>0</v>
      </c>
      <c r="Q93" s="119" t="s">
        <v>114</v>
      </c>
      <c r="R93" s="120">
        <f t="shared" si="15"/>
        <v>0</v>
      </c>
      <c r="S93" s="121">
        <v>3.4000000000000002E-2</v>
      </c>
      <c r="T93" s="124" t="s">
        <v>115</v>
      </c>
      <c r="U93" s="123">
        <f t="shared" si="16"/>
        <v>1</v>
      </c>
      <c r="V93" s="125"/>
      <c r="W93" s="126" t="s">
        <v>116</v>
      </c>
      <c r="X93" s="120">
        <f t="shared" si="17"/>
        <v>0</v>
      </c>
      <c r="Y93" s="122"/>
      <c r="Z93" s="124" t="s">
        <v>112</v>
      </c>
      <c r="AA93" s="123">
        <f t="shared" si="18"/>
        <v>0</v>
      </c>
      <c r="AB93" s="118">
        <v>0</v>
      </c>
      <c r="AC93" s="126" t="s">
        <v>112</v>
      </c>
      <c r="AD93" s="120">
        <f t="shared" si="19"/>
        <v>0</v>
      </c>
      <c r="AE93" s="124">
        <v>4.55</v>
      </c>
      <c r="AF93" s="124" t="s">
        <v>113</v>
      </c>
      <c r="AG93" s="123">
        <f t="shared" si="20"/>
        <v>0</v>
      </c>
      <c r="AH93" s="118" t="s">
        <v>356</v>
      </c>
      <c r="AI93" s="126" t="s">
        <v>117</v>
      </c>
      <c r="AJ93" s="120"/>
      <c r="AK93" s="124" t="s">
        <v>357</v>
      </c>
      <c r="AL93" s="124" t="s">
        <v>116</v>
      </c>
      <c r="AM93" s="123"/>
      <c r="AN93" s="118">
        <v>0</v>
      </c>
      <c r="AO93" s="126" t="s">
        <v>112</v>
      </c>
      <c r="AP93" s="120">
        <f t="shared" si="22"/>
        <v>0</v>
      </c>
      <c r="AQ93" s="237"/>
      <c r="AR93" s="122" t="s">
        <v>355</v>
      </c>
      <c r="AS93" s="239"/>
      <c r="AT93" s="127"/>
    </row>
    <row r="94" spans="1:46" ht="30" x14ac:dyDescent="0.25">
      <c r="A94" s="128" t="s">
        <v>206</v>
      </c>
      <c r="B94" s="116" t="s">
        <v>210</v>
      </c>
      <c r="C94" s="117" t="s">
        <v>109</v>
      </c>
      <c r="D94" s="118">
        <v>0.01</v>
      </c>
      <c r="E94" s="119" t="s">
        <v>110</v>
      </c>
      <c r="F94" s="120">
        <f t="shared" si="13"/>
        <v>0</v>
      </c>
      <c r="G94" s="121">
        <v>0</v>
      </c>
      <c r="H94" s="122" t="s">
        <v>111</v>
      </c>
      <c r="I94" s="123">
        <f t="shared" si="14"/>
        <v>0</v>
      </c>
      <c r="J94" s="118">
        <v>37.04</v>
      </c>
      <c r="K94" s="119" t="s">
        <v>112</v>
      </c>
      <c r="L94" s="120">
        <f t="shared" si="23"/>
        <v>0</v>
      </c>
      <c r="M94" s="121"/>
      <c r="N94" s="122" t="s">
        <v>113</v>
      </c>
      <c r="O94" s="123"/>
      <c r="P94" s="118">
        <v>0</v>
      </c>
      <c r="Q94" s="119" t="s">
        <v>114</v>
      </c>
      <c r="R94" s="120">
        <f t="shared" si="15"/>
        <v>0</v>
      </c>
      <c r="S94" s="121">
        <v>2.4E-2</v>
      </c>
      <c r="T94" s="124" t="s">
        <v>115</v>
      </c>
      <c r="U94" s="123">
        <f t="shared" si="16"/>
        <v>0</v>
      </c>
      <c r="V94" s="125"/>
      <c r="W94" s="126" t="s">
        <v>116</v>
      </c>
      <c r="X94" s="120">
        <f t="shared" si="17"/>
        <v>0</v>
      </c>
      <c r="Y94" s="122"/>
      <c r="Z94" s="124" t="s">
        <v>112</v>
      </c>
      <c r="AA94" s="123">
        <f t="shared" si="18"/>
        <v>0</v>
      </c>
      <c r="AB94" s="118">
        <v>0</v>
      </c>
      <c r="AC94" s="126" t="s">
        <v>112</v>
      </c>
      <c r="AD94" s="120">
        <f t="shared" si="19"/>
        <v>0</v>
      </c>
      <c r="AE94" s="124">
        <v>4.79</v>
      </c>
      <c r="AF94" s="124" t="s">
        <v>113</v>
      </c>
      <c r="AG94" s="123">
        <f t="shared" si="20"/>
        <v>0</v>
      </c>
      <c r="AH94" s="118" t="s">
        <v>356</v>
      </c>
      <c r="AI94" s="126" t="s">
        <v>117</v>
      </c>
      <c r="AJ94" s="120"/>
      <c r="AK94" s="124" t="s">
        <v>357</v>
      </c>
      <c r="AL94" s="124" t="s">
        <v>116</v>
      </c>
      <c r="AM94" s="123"/>
      <c r="AN94" s="118">
        <v>0</v>
      </c>
      <c r="AO94" s="126" t="s">
        <v>112</v>
      </c>
      <c r="AP94" s="120">
        <f t="shared" si="22"/>
        <v>0</v>
      </c>
      <c r="AQ94" s="237"/>
      <c r="AR94" s="122" t="s">
        <v>355</v>
      </c>
      <c r="AS94" s="239"/>
      <c r="AT94" s="127"/>
    </row>
    <row r="95" spans="1:46" ht="30" x14ac:dyDescent="0.25">
      <c r="A95" s="128" t="s">
        <v>206</v>
      </c>
      <c r="B95" s="116" t="s">
        <v>211</v>
      </c>
      <c r="C95" s="117" t="s">
        <v>109</v>
      </c>
      <c r="D95" s="118">
        <v>0.01</v>
      </c>
      <c r="E95" s="119" t="s">
        <v>110</v>
      </c>
      <c r="F95" s="120">
        <f t="shared" si="13"/>
        <v>0</v>
      </c>
      <c r="G95" s="121">
        <v>0</v>
      </c>
      <c r="H95" s="122" t="s">
        <v>111</v>
      </c>
      <c r="I95" s="123">
        <f t="shared" si="14"/>
        <v>0</v>
      </c>
      <c r="J95" s="118">
        <v>37.04</v>
      </c>
      <c r="K95" s="119" t="s">
        <v>112</v>
      </c>
      <c r="L95" s="120">
        <f t="shared" si="23"/>
        <v>0</v>
      </c>
      <c r="M95" s="121"/>
      <c r="N95" s="122" t="s">
        <v>113</v>
      </c>
      <c r="O95" s="123"/>
      <c r="P95" s="118">
        <v>0</v>
      </c>
      <c r="Q95" s="119" t="s">
        <v>114</v>
      </c>
      <c r="R95" s="120">
        <f t="shared" si="15"/>
        <v>0</v>
      </c>
      <c r="S95" s="121">
        <v>1.2999999999999999E-2</v>
      </c>
      <c r="T95" s="124" t="s">
        <v>115</v>
      </c>
      <c r="U95" s="123">
        <f t="shared" si="16"/>
        <v>0</v>
      </c>
      <c r="V95" s="125"/>
      <c r="W95" s="126" t="s">
        <v>116</v>
      </c>
      <c r="X95" s="120">
        <f t="shared" si="17"/>
        <v>0</v>
      </c>
      <c r="Y95" s="122"/>
      <c r="Z95" s="124" t="s">
        <v>112</v>
      </c>
      <c r="AA95" s="123">
        <f t="shared" si="18"/>
        <v>0</v>
      </c>
      <c r="AB95" s="118">
        <v>100</v>
      </c>
      <c r="AC95" s="126" t="s">
        <v>112</v>
      </c>
      <c r="AD95" s="120">
        <f t="shared" si="19"/>
        <v>1</v>
      </c>
      <c r="AE95" s="124">
        <v>5.63</v>
      </c>
      <c r="AF95" s="124" t="s">
        <v>113</v>
      </c>
      <c r="AG95" s="123">
        <f t="shared" si="20"/>
        <v>0</v>
      </c>
      <c r="AH95" s="118" t="s">
        <v>356</v>
      </c>
      <c r="AI95" s="126" t="s">
        <v>117</v>
      </c>
      <c r="AJ95" s="120"/>
      <c r="AK95" s="124" t="s">
        <v>357</v>
      </c>
      <c r="AL95" s="124" t="s">
        <v>116</v>
      </c>
      <c r="AM95" s="123"/>
      <c r="AN95" s="118">
        <v>0</v>
      </c>
      <c r="AO95" s="126" t="s">
        <v>112</v>
      </c>
      <c r="AP95" s="120">
        <f t="shared" si="22"/>
        <v>0</v>
      </c>
      <c r="AQ95" s="237"/>
      <c r="AR95" s="122" t="s">
        <v>355</v>
      </c>
      <c r="AS95" s="239"/>
      <c r="AT95" s="127"/>
    </row>
    <row r="96" spans="1:46" ht="30" x14ac:dyDescent="0.25">
      <c r="A96" s="128" t="s">
        <v>206</v>
      </c>
      <c r="B96" s="116" t="s">
        <v>212</v>
      </c>
      <c r="C96" s="117" t="s">
        <v>109</v>
      </c>
      <c r="D96" s="118">
        <v>0</v>
      </c>
      <c r="E96" s="119" t="s">
        <v>110</v>
      </c>
      <c r="F96" s="120">
        <f t="shared" si="13"/>
        <v>0</v>
      </c>
      <c r="G96" s="121">
        <v>0</v>
      </c>
      <c r="H96" s="122" t="s">
        <v>111</v>
      </c>
      <c r="I96" s="123">
        <f t="shared" si="14"/>
        <v>0</v>
      </c>
      <c r="J96" s="118">
        <v>25.93</v>
      </c>
      <c r="K96" s="119" t="s">
        <v>112</v>
      </c>
      <c r="L96" s="120">
        <f t="shared" si="23"/>
        <v>0</v>
      </c>
      <c r="M96" s="121"/>
      <c r="N96" s="122" t="s">
        <v>113</v>
      </c>
      <c r="O96" s="123"/>
      <c r="P96" s="118">
        <v>0.71</v>
      </c>
      <c r="Q96" s="119" t="s">
        <v>114</v>
      </c>
      <c r="R96" s="120">
        <f t="shared" si="15"/>
        <v>1</v>
      </c>
      <c r="S96" s="121">
        <v>0</v>
      </c>
      <c r="T96" s="124" t="s">
        <v>115</v>
      </c>
      <c r="U96" s="123">
        <f t="shared" si="16"/>
        <v>0</v>
      </c>
      <c r="V96" s="125"/>
      <c r="W96" s="126" t="s">
        <v>116</v>
      </c>
      <c r="X96" s="120">
        <f t="shared" si="17"/>
        <v>0</v>
      </c>
      <c r="Y96" s="122"/>
      <c r="Z96" s="124" t="s">
        <v>112</v>
      </c>
      <c r="AA96" s="123">
        <f t="shared" si="18"/>
        <v>0</v>
      </c>
      <c r="AB96" s="118">
        <v>0</v>
      </c>
      <c r="AC96" s="126" t="s">
        <v>112</v>
      </c>
      <c r="AD96" s="120">
        <f t="shared" si="19"/>
        <v>0</v>
      </c>
      <c r="AE96" s="124">
        <v>0</v>
      </c>
      <c r="AF96" s="124" t="s">
        <v>113</v>
      </c>
      <c r="AG96" s="123">
        <f t="shared" si="20"/>
        <v>0</v>
      </c>
      <c r="AH96" s="118" t="s">
        <v>356</v>
      </c>
      <c r="AI96" s="126" t="s">
        <v>117</v>
      </c>
      <c r="AJ96" s="120"/>
      <c r="AK96" s="124" t="s">
        <v>357</v>
      </c>
      <c r="AL96" s="124" t="s">
        <v>116</v>
      </c>
      <c r="AM96" s="123"/>
      <c r="AN96" s="118">
        <v>0</v>
      </c>
      <c r="AO96" s="126" t="s">
        <v>112</v>
      </c>
      <c r="AP96" s="120">
        <f t="shared" si="22"/>
        <v>0</v>
      </c>
      <c r="AQ96" s="237"/>
      <c r="AR96" s="122" t="s">
        <v>355</v>
      </c>
      <c r="AS96" s="239"/>
      <c r="AT96" s="127"/>
    </row>
    <row r="97" spans="1:46" ht="30" x14ac:dyDescent="0.25">
      <c r="A97" s="128" t="s">
        <v>206</v>
      </c>
      <c r="B97" s="116" t="s">
        <v>213</v>
      </c>
      <c r="C97" s="117" t="s">
        <v>109</v>
      </c>
      <c r="D97" s="118">
        <v>0</v>
      </c>
      <c r="E97" s="119" t="s">
        <v>110</v>
      </c>
      <c r="F97" s="120">
        <f t="shared" si="13"/>
        <v>0</v>
      </c>
      <c r="G97" s="121">
        <v>0</v>
      </c>
      <c r="H97" s="122" t="s">
        <v>111</v>
      </c>
      <c r="I97" s="123">
        <f t="shared" si="14"/>
        <v>0</v>
      </c>
      <c r="J97" s="118">
        <v>14.81</v>
      </c>
      <c r="K97" s="119" t="s">
        <v>112</v>
      </c>
      <c r="L97" s="120">
        <f t="shared" si="23"/>
        <v>0</v>
      </c>
      <c r="M97" s="121"/>
      <c r="N97" s="122" t="s">
        <v>113</v>
      </c>
      <c r="O97" s="123"/>
      <c r="P97" s="118">
        <v>0</v>
      </c>
      <c r="Q97" s="119" t="s">
        <v>114</v>
      </c>
      <c r="R97" s="120">
        <f t="shared" si="15"/>
        <v>0</v>
      </c>
      <c r="S97" s="121">
        <v>2.3E-2</v>
      </c>
      <c r="T97" s="124" t="s">
        <v>115</v>
      </c>
      <c r="U97" s="123">
        <f t="shared" si="16"/>
        <v>0</v>
      </c>
      <c r="V97" s="125"/>
      <c r="W97" s="126" t="s">
        <v>116</v>
      </c>
      <c r="X97" s="120">
        <f t="shared" si="17"/>
        <v>0</v>
      </c>
      <c r="Y97" s="122"/>
      <c r="Z97" s="124" t="s">
        <v>112</v>
      </c>
      <c r="AA97" s="123">
        <f t="shared" si="18"/>
        <v>0</v>
      </c>
      <c r="AB97" s="118">
        <v>0</v>
      </c>
      <c r="AC97" s="126" t="s">
        <v>112</v>
      </c>
      <c r="AD97" s="120">
        <f t="shared" si="19"/>
        <v>0</v>
      </c>
      <c r="AE97" s="124">
        <v>0</v>
      </c>
      <c r="AF97" s="124" t="s">
        <v>113</v>
      </c>
      <c r="AG97" s="123">
        <f t="shared" si="20"/>
        <v>0</v>
      </c>
      <c r="AH97" s="118" t="s">
        <v>356</v>
      </c>
      <c r="AI97" s="126" t="s">
        <v>117</v>
      </c>
      <c r="AJ97" s="120"/>
      <c r="AK97" s="124" t="s">
        <v>357</v>
      </c>
      <c r="AL97" s="124" t="s">
        <v>116</v>
      </c>
      <c r="AM97" s="123"/>
      <c r="AN97" s="118">
        <v>0</v>
      </c>
      <c r="AO97" s="126" t="s">
        <v>112</v>
      </c>
      <c r="AP97" s="120">
        <f t="shared" si="22"/>
        <v>0</v>
      </c>
      <c r="AQ97" s="237"/>
      <c r="AR97" s="122" t="s">
        <v>355</v>
      </c>
      <c r="AS97" s="239"/>
      <c r="AT97" s="127"/>
    </row>
    <row r="98" spans="1:46" ht="30" x14ac:dyDescent="0.25">
      <c r="A98" s="128" t="s">
        <v>214</v>
      </c>
      <c r="B98" s="116" t="s">
        <v>215</v>
      </c>
      <c r="C98" s="117" t="s">
        <v>109</v>
      </c>
      <c r="D98" s="118">
        <v>0.02</v>
      </c>
      <c r="E98" s="119" t="s">
        <v>110</v>
      </c>
      <c r="F98" s="120">
        <f t="shared" si="13"/>
        <v>0</v>
      </c>
      <c r="G98" s="121">
        <v>0</v>
      </c>
      <c r="H98" s="122" t="s">
        <v>111</v>
      </c>
      <c r="I98" s="123">
        <f t="shared" si="14"/>
        <v>0</v>
      </c>
      <c r="J98" s="118">
        <v>37.04</v>
      </c>
      <c r="K98" s="119" t="s">
        <v>112</v>
      </c>
      <c r="L98" s="120">
        <f t="shared" si="23"/>
        <v>0</v>
      </c>
      <c r="M98" s="121"/>
      <c r="N98" s="122" t="s">
        <v>113</v>
      </c>
      <c r="O98" s="123"/>
      <c r="P98" s="118">
        <v>0</v>
      </c>
      <c r="Q98" s="119" t="s">
        <v>114</v>
      </c>
      <c r="R98" s="120">
        <f t="shared" si="15"/>
        <v>0</v>
      </c>
      <c r="S98" s="121">
        <v>1.4999999999999999E-2</v>
      </c>
      <c r="T98" s="124" t="s">
        <v>115</v>
      </c>
      <c r="U98" s="123">
        <f t="shared" si="16"/>
        <v>0</v>
      </c>
      <c r="V98" s="125"/>
      <c r="W98" s="126" t="s">
        <v>116</v>
      </c>
      <c r="X98" s="120">
        <f t="shared" si="17"/>
        <v>0</v>
      </c>
      <c r="Y98" s="122"/>
      <c r="Z98" s="124" t="s">
        <v>112</v>
      </c>
      <c r="AA98" s="123">
        <f t="shared" si="18"/>
        <v>0</v>
      </c>
      <c r="AB98" s="118">
        <v>50</v>
      </c>
      <c r="AC98" s="126" t="s">
        <v>112</v>
      </c>
      <c r="AD98" s="120">
        <f t="shared" si="19"/>
        <v>0</v>
      </c>
      <c r="AE98" s="124">
        <v>0</v>
      </c>
      <c r="AF98" s="124" t="s">
        <v>113</v>
      </c>
      <c r="AG98" s="123">
        <f t="shared" si="20"/>
        <v>0</v>
      </c>
      <c r="AH98" s="118" t="s">
        <v>356</v>
      </c>
      <c r="AI98" s="126" t="s">
        <v>117</v>
      </c>
      <c r="AJ98" s="120"/>
      <c r="AK98" s="124">
        <v>0</v>
      </c>
      <c r="AL98" s="124" t="s">
        <v>116</v>
      </c>
      <c r="AM98" s="123">
        <f t="shared" si="21"/>
        <v>0</v>
      </c>
      <c r="AN98" s="118">
        <v>0</v>
      </c>
      <c r="AO98" s="126" t="s">
        <v>112</v>
      </c>
      <c r="AP98" s="120">
        <f t="shared" si="22"/>
        <v>0</v>
      </c>
      <c r="AQ98" s="237">
        <v>73.95</v>
      </c>
      <c r="AR98" s="122" t="s">
        <v>355</v>
      </c>
      <c r="AS98" s="239">
        <f>IF(AQ98&gt;=60,1,0)</f>
        <v>1</v>
      </c>
      <c r="AT98" s="127"/>
    </row>
    <row r="99" spans="1:46" ht="30" x14ac:dyDescent="0.25">
      <c r="A99" s="128" t="s">
        <v>214</v>
      </c>
      <c r="B99" s="116" t="s">
        <v>216</v>
      </c>
      <c r="C99" s="117" t="s">
        <v>109</v>
      </c>
      <c r="D99" s="118">
        <v>0.01</v>
      </c>
      <c r="E99" s="119" t="s">
        <v>110</v>
      </c>
      <c r="F99" s="120">
        <f t="shared" si="13"/>
        <v>0</v>
      </c>
      <c r="G99" s="121">
        <v>0</v>
      </c>
      <c r="H99" s="122" t="s">
        <v>111</v>
      </c>
      <c r="I99" s="123">
        <f t="shared" si="14"/>
        <v>0</v>
      </c>
      <c r="J99" s="118">
        <v>37.04</v>
      </c>
      <c r="K99" s="119" t="s">
        <v>112</v>
      </c>
      <c r="L99" s="120">
        <f t="shared" si="23"/>
        <v>0</v>
      </c>
      <c r="M99" s="121"/>
      <c r="N99" s="122" t="s">
        <v>113</v>
      </c>
      <c r="O99" s="123"/>
      <c r="P99" s="118">
        <v>0</v>
      </c>
      <c r="Q99" s="119" t="s">
        <v>114</v>
      </c>
      <c r="R99" s="120">
        <f t="shared" si="15"/>
        <v>0</v>
      </c>
      <c r="S99" s="121">
        <v>5.0000000000000001E-3</v>
      </c>
      <c r="T99" s="124" t="s">
        <v>115</v>
      </c>
      <c r="U99" s="123">
        <f t="shared" si="16"/>
        <v>0</v>
      </c>
      <c r="V99" s="125"/>
      <c r="W99" s="126" t="s">
        <v>116</v>
      </c>
      <c r="X99" s="120">
        <f t="shared" si="17"/>
        <v>0</v>
      </c>
      <c r="Y99" s="122"/>
      <c r="Z99" s="124" t="s">
        <v>112</v>
      </c>
      <c r="AA99" s="123">
        <f t="shared" si="18"/>
        <v>0</v>
      </c>
      <c r="AB99" s="118">
        <v>25</v>
      </c>
      <c r="AC99" s="126" t="s">
        <v>112</v>
      </c>
      <c r="AD99" s="120">
        <f t="shared" si="19"/>
        <v>0</v>
      </c>
      <c r="AE99" s="124">
        <v>0</v>
      </c>
      <c r="AF99" s="124" t="s">
        <v>113</v>
      </c>
      <c r="AG99" s="123">
        <f t="shared" si="20"/>
        <v>0</v>
      </c>
      <c r="AH99" s="118">
        <v>100</v>
      </c>
      <c r="AI99" s="126" t="s">
        <v>117</v>
      </c>
      <c r="AJ99" s="120">
        <f t="shared" si="24"/>
        <v>1</v>
      </c>
      <c r="AK99" s="124" t="s">
        <v>357</v>
      </c>
      <c r="AL99" s="124" t="s">
        <v>116</v>
      </c>
      <c r="AM99" s="123"/>
      <c r="AN99" s="118">
        <v>0</v>
      </c>
      <c r="AO99" s="126" t="s">
        <v>112</v>
      </c>
      <c r="AP99" s="120">
        <f t="shared" si="22"/>
        <v>0</v>
      </c>
      <c r="AQ99" s="237"/>
      <c r="AR99" s="122" t="s">
        <v>355</v>
      </c>
      <c r="AS99" s="239"/>
      <c r="AT99" s="127"/>
    </row>
    <row r="100" spans="1:46" ht="30" x14ac:dyDescent="0.25">
      <c r="A100" s="128" t="s">
        <v>214</v>
      </c>
      <c r="B100" s="116" t="s">
        <v>217</v>
      </c>
      <c r="C100" s="117" t="s">
        <v>109</v>
      </c>
      <c r="D100" s="118">
        <v>0.01</v>
      </c>
      <c r="E100" s="119" t="s">
        <v>110</v>
      </c>
      <c r="F100" s="120">
        <f t="shared" si="13"/>
        <v>0</v>
      </c>
      <c r="G100" s="121">
        <v>5.39</v>
      </c>
      <c r="H100" s="122" t="s">
        <v>111</v>
      </c>
      <c r="I100" s="123">
        <f t="shared" si="14"/>
        <v>1</v>
      </c>
      <c r="J100" s="118">
        <v>40.74</v>
      </c>
      <c r="K100" s="119" t="s">
        <v>112</v>
      </c>
      <c r="L100" s="120">
        <f t="shared" si="23"/>
        <v>0</v>
      </c>
      <c r="M100" s="121"/>
      <c r="N100" s="122" t="s">
        <v>113</v>
      </c>
      <c r="O100" s="123"/>
      <c r="P100" s="118">
        <v>0</v>
      </c>
      <c r="Q100" s="119" t="s">
        <v>114</v>
      </c>
      <c r="R100" s="120">
        <f t="shared" si="15"/>
        <v>0</v>
      </c>
      <c r="S100" s="121">
        <v>1.9E-2</v>
      </c>
      <c r="T100" s="124" t="s">
        <v>115</v>
      </c>
      <c r="U100" s="123">
        <f t="shared" si="16"/>
        <v>0</v>
      </c>
      <c r="V100" s="125"/>
      <c r="W100" s="126" t="s">
        <v>116</v>
      </c>
      <c r="X100" s="120">
        <f t="shared" si="17"/>
        <v>0</v>
      </c>
      <c r="Y100" s="122"/>
      <c r="Z100" s="124" t="s">
        <v>112</v>
      </c>
      <c r="AA100" s="123">
        <f t="shared" si="18"/>
        <v>0</v>
      </c>
      <c r="AB100" s="118">
        <v>0</v>
      </c>
      <c r="AC100" s="126" t="s">
        <v>112</v>
      </c>
      <c r="AD100" s="120">
        <f t="shared" si="19"/>
        <v>0</v>
      </c>
      <c r="AE100" s="124">
        <v>0</v>
      </c>
      <c r="AF100" s="124" t="s">
        <v>113</v>
      </c>
      <c r="AG100" s="123">
        <f t="shared" si="20"/>
        <v>0</v>
      </c>
      <c r="AH100" s="118">
        <v>100</v>
      </c>
      <c r="AI100" s="126" t="s">
        <v>117</v>
      </c>
      <c r="AJ100" s="120">
        <f t="shared" si="24"/>
        <v>1</v>
      </c>
      <c r="AK100" s="124" t="s">
        <v>357</v>
      </c>
      <c r="AL100" s="124" t="s">
        <v>116</v>
      </c>
      <c r="AM100" s="123"/>
      <c r="AN100" s="118">
        <v>0</v>
      </c>
      <c r="AO100" s="126" t="s">
        <v>112</v>
      </c>
      <c r="AP100" s="120">
        <f t="shared" si="22"/>
        <v>0</v>
      </c>
      <c r="AQ100" s="237"/>
      <c r="AR100" s="122" t="s">
        <v>355</v>
      </c>
      <c r="AS100" s="239"/>
      <c r="AT100" s="127"/>
    </row>
    <row r="101" spans="1:46" ht="30" x14ac:dyDescent="0.25">
      <c r="A101" s="128" t="s">
        <v>218</v>
      </c>
      <c r="B101" s="116" t="s">
        <v>219</v>
      </c>
      <c r="C101" s="117" t="s">
        <v>109</v>
      </c>
      <c r="D101" s="118">
        <v>0</v>
      </c>
      <c r="E101" s="119" t="s">
        <v>110</v>
      </c>
      <c r="F101" s="120">
        <f t="shared" si="13"/>
        <v>0</v>
      </c>
      <c r="G101" s="121">
        <v>3.65</v>
      </c>
      <c r="H101" s="122" t="s">
        <v>111</v>
      </c>
      <c r="I101" s="123">
        <f t="shared" si="14"/>
        <v>1</v>
      </c>
      <c r="J101" s="118">
        <v>33.33</v>
      </c>
      <c r="K101" s="119" t="s">
        <v>112</v>
      </c>
      <c r="L101" s="120">
        <f t="shared" si="23"/>
        <v>0</v>
      </c>
      <c r="M101" s="121"/>
      <c r="N101" s="122" t="s">
        <v>113</v>
      </c>
      <c r="O101" s="123"/>
      <c r="P101" s="118">
        <v>1.27</v>
      </c>
      <c r="Q101" s="119" t="s">
        <v>114</v>
      </c>
      <c r="R101" s="120">
        <f t="shared" si="15"/>
        <v>1</v>
      </c>
      <c r="S101" s="121">
        <v>5.0000000000000001E-3</v>
      </c>
      <c r="T101" s="124" t="s">
        <v>115</v>
      </c>
      <c r="U101" s="123">
        <f t="shared" si="16"/>
        <v>0</v>
      </c>
      <c r="V101" s="125"/>
      <c r="W101" s="126" t="s">
        <v>116</v>
      </c>
      <c r="X101" s="120">
        <f t="shared" si="17"/>
        <v>0</v>
      </c>
      <c r="Y101" s="122"/>
      <c r="Z101" s="124" t="s">
        <v>112</v>
      </c>
      <c r="AA101" s="123">
        <f t="shared" si="18"/>
        <v>0</v>
      </c>
      <c r="AB101" s="118">
        <v>0</v>
      </c>
      <c r="AC101" s="126" t="s">
        <v>112</v>
      </c>
      <c r="AD101" s="120">
        <f t="shared" si="19"/>
        <v>0</v>
      </c>
      <c r="AE101" s="124">
        <v>0</v>
      </c>
      <c r="AF101" s="124" t="s">
        <v>113</v>
      </c>
      <c r="AG101" s="123">
        <f t="shared" si="20"/>
        <v>0</v>
      </c>
      <c r="AH101" s="118" t="s">
        <v>356</v>
      </c>
      <c r="AI101" s="126" t="s">
        <v>117</v>
      </c>
      <c r="AJ101" s="120"/>
      <c r="AK101" s="124" t="s">
        <v>357</v>
      </c>
      <c r="AL101" s="124" t="s">
        <v>116</v>
      </c>
      <c r="AM101" s="123"/>
      <c r="AN101" s="118">
        <v>0</v>
      </c>
      <c r="AO101" s="126" t="s">
        <v>112</v>
      </c>
      <c r="AP101" s="120">
        <f t="shared" si="22"/>
        <v>0</v>
      </c>
      <c r="AQ101" s="237">
        <v>43.39</v>
      </c>
      <c r="AR101" s="122" t="s">
        <v>355</v>
      </c>
      <c r="AS101" s="239">
        <f>IF(AQ101&gt;=60,1,0)</f>
        <v>0</v>
      </c>
      <c r="AT101" s="127"/>
    </row>
    <row r="102" spans="1:46" ht="30" x14ac:dyDescent="0.25">
      <c r="A102" s="128" t="s">
        <v>218</v>
      </c>
      <c r="B102" s="116" t="s">
        <v>220</v>
      </c>
      <c r="C102" s="117" t="s">
        <v>109</v>
      </c>
      <c r="D102" s="118">
        <v>0.01</v>
      </c>
      <c r="E102" s="119" t="s">
        <v>110</v>
      </c>
      <c r="F102" s="120">
        <f t="shared" si="13"/>
        <v>0</v>
      </c>
      <c r="G102" s="121">
        <v>0</v>
      </c>
      <c r="H102" s="122" t="s">
        <v>111</v>
      </c>
      <c r="I102" s="123">
        <f t="shared" si="14"/>
        <v>0</v>
      </c>
      <c r="J102" s="118">
        <v>40.74</v>
      </c>
      <c r="K102" s="119" t="s">
        <v>112</v>
      </c>
      <c r="L102" s="120">
        <f t="shared" si="23"/>
        <v>0</v>
      </c>
      <c r="M102" s="121"/>
      <c r="N102" s="122" t="s">
        <v>113</v>
      </c>
      <c r="O102" s="123"/>
      <c r="P102" s="118">
        <v>0</v>
      </c>
      <c r="Q102" s="119" t="s">
        <v>114</v>
      </c>
      <c r="R102" s="120">
        <f t="shared" si="15"/>
        <v>0</v>
      </c>
      <c r="S102" s="121">
        <v>1E-3</v>
      </c>
      <c r="T102" s="124" t="s">
        <v>115</v>
      </c>
      <c r="U102" s="123">
        <f t="shared" si="16"/>
        <v>0</v>
      </c>
      <c r="V102" s="125"/>
      <c r="W102" s="126" t="s">
        <v>116</v>
      </c>
      <c r="X102" s="120">
        <f t="shared" si="17"/>
        <v>0</v>
      </c>
      <c r="Y102" s="122"/>
      <c r="Z102" s="124" t="s">
        <v>112</v>
      </c>
      <c r="AA102" s="123">
        <f t="shared" si="18"/>
        <v>0</v>
      </c>
      <c r="AB102" s="118">
        <v>0</v>
      </c>
      <c r="AC102" s="126" t="s">
        <v>112</v>
      </c>
      <c r="AD102" s="120">
        <f t="shared" si="19"/>
        <v>0</v>
      </c>
      <c r="AE102" s="124">
        <v>0</v>
      </c>
      <c r="AF102" s="124" t="s">
        <v>113</v>
      </c>
      <c r="AG102" s="123">
        <f t="shared" si="20"/>
        <v>0</v>
      </c>
      <c r="AH102" s="118" t="s">
        <v>356</v>
      </c>
      <c r="AI102" s="126" t="s">
        <v>117</v>
      </c>
      <c r="AJ102" s="120"/>
      <c r="AK102" s="124" t="s">
        <v>357</v>
      </c>
      <c r="AL102" s="124" t="s">
        <v>116</v>
      </c>
      <c r="AM102" s="123"/>
      <c r="AN102" s="118">
        <v>0</v>
      </c>
      <c r="AO102" s="126" t="s">
        <v>112</v>
      </c>
      <c r="AP102" s="120">
        <f t="shared" si="22"/>
        <v>0</v>
      </c>
      <c r="AQ102" s="237"/>
      <c r="AR102" s="122" t="s">
        <v>355</v>
      </c>
      <c r="AS102" s="239"/>
      <c r="AT102" s="127"/>
    </row>
    <row r="103" spans="1:46" ht="30" x14ac:dyDescent="0.25">
      <c r="A103" s="128" t="s">
        <v>218</v>
      </c>
      <c r="B103" s="116" t="s">
        <v>221</v>
      </c>
      <c r="C103" s="117" t="s">
        <v>109</v>
      </c>
      <c r="D103" s="118">
        <v>0.01</v>
      </c>
      <c r="E103" s="119" t="s">
        <v>110</v>
      </c>
      <c r="F103" s="120">
        <f t="shared" si="13"/>
        <v>0</v>
      </c>
      <c r="G103" s="121">
        <v>0</v>
      </c>
      <c r="H103" s="122" t="s">
        <v>111</v>
      </c>
      <c r="I103" s="123">
        <f t="shared" si="14"/>
        <v>0</v>
      </c>
      <c r="J103" s="118">
        <v>40.74</v>
      </c>
      <c r="K103" s="119" t="s">
        <v>112</v>
      </c>
      <c r="L103" s="120">
        <f t="shared" si="23"/>
        <v>0</v>
      </c>
      <c r="M103" s="121"/>
      <c r="N103" s="122" t="s">
        <v>113</v>
      </c>
      <c r="O103" s="123"/>
      <c r="P103" s="118">
        <v>0.2</v>
      </c>
      <c r="Q103" s="119" t="s">
        <v>114</v>
      </c>
      <c r="R103" s="120">
        <f t="shared" si="15"/>
        <v>0</v>
      </c>
      <c r="S103" s="121">
        <v>6.0000000000000001E-3</v>
      </c>
      <c r="T103" s="124" t="s">
        <v>115</v>
      </c>
      <c r="U103" s="123">
        <f t="shared" si="16"/>
        <v>0</v>
      </c>
      <c r="V103" s="125"/>
      <c r="W103" s="126" t="s">
        <v>116</v>
      </c>
      <c r="X103" s="120">
        <f t="shared" si="17"/>
        <v>0</v>
      </c>
      <c r="Y103" s="122"/>
      <c r="Z103" s="124" t="s">
        <v>112</v>
      </c>
      <c r="AA103" s="123">
        <f t="shared" si="18"/>
        <v>0</v>
      </c>
      <c r="AB103" s="118">
        <v>0</v>
      </c>
      <c r="AC103" s="126" t="s">
        <v>112</v>
      </c>
      <c r="AD103" s="120">
        <f t="shared" si="19"/>
        <v>0</v>
      </c>
      <c r="AE103" s="124">
        <v>0</v>
      </c>
      <c r="AF103" s="124" t="s">
        <v>113</v>
      </c>
      <c r="AG103" s="123">
        <f t="shared" si="20"/>
        <v>0</v>
      </c>
      <c r="AH103" s="118" t="s">
        <v>356</v>
      </c>
      <c r="AI103" s="126" t="s">
        <v>117</v>
      </c>
      <c r="AJ103" s="120"/>
      <c r="AK103" s="124">
        <v>100</v>
      </c>
      <c r="AL103" s="124" t="s">
        <v>116</v>
      </c>
      <c r="AM103" s="123">
        <f t="shared" si="21"/>
        <v>1</v>
      </c>
      <c r="AN103" s="118">
        <v>0</v>
      </c>
      <c r="AO103" s="126" t="s">
        <v>112</v>
      </c>
      <c r="AP103" s="120">
        <f t="shared" si="22"/>
        <v>0</v>
      </c>
      <c r="AQ103" s="237"/>
      <c r="AR103" s="122" t="s">
        <v>355</v>
      </c>
      <c r="AS103" s="239"/>
      <c r="AT103" s="127"/>
    </row>
    <row r="104" spans="1:46" ht="30" x14ac:dyDescent="0.25">
      <c r="A104" s="128" t="s">
        <v>218</v>
      </c>
      <c r="B104" s="116" t="s">
        <v>222</v>
      </c>
      <c r="C104" s="117" t="s">
        <v>109</v>
      </c>
      <c r="D104" s="118">
        <v>0</v>
      </c>
      <c r="E104" s="119" t="s">
        <v>110</v>
      </c>
      <c r="F104" s="120">
        <f t="shared" si="13"/>
        <v>0</v>
      </c>
      <c r="G104" s="121">
        <v>3.01</v>
      </c>
      <c r="H104" s="122" t="s">
        <v>111</v>
      </c>
      <c r="I104" s="123">
        <f t="shared" si="14"/>
        <v>1</v>
      </c>
      <c r="J104" s="118">
        <v>37.04</v>
      </c>
      <c r="K104" s="119" t="s">
        <v>112</v>
      </c>
      <c r="L104" s="120">
        <f t="shared" si="23"/>
        <v>0</v>
      </c>
      <c r="M104" s="121"/>
      <c r="N104" s="122" t="s">
        <v>113</v>
      </c>
      <c r="O104" s="123"/>
      <c r="P104" s="118">
        <v>0</v>
      </c>
      <c r="Q104" s="119" t="s">
        <v>114</v>
      </c>
      <c r="R104" s="120">
        <f t="shared" si="15"/>
        <v>0</v>
      </c>
      <c r="S104" s="121">
        <v>0</v>
      </c>
      <c r="T104" s="124" t="s">
        <v>115</v>
      </c>
      <c r="U104" s="123">
        <f t="shared" si="16"/>
        <v>0</v>
      </c>
      <c r="V104" s="125"/>
      <c r="W104" s="126" t="s">
        <v>116</v>
      </c>
      <c r="X104" s="120">
        <f t="shared" si="17"/>
        <v>0</v>
      </c>
      <c r="Y104" s="122"/>
      <c r="Z104" s="124" t="s">
        <v>112</v>
      </c>
      <c r="AA104" s="123">
        <f t="shared" si="18"/>
        <v>0</v>
      </c>
      <c r="AB104" s="118">
        <v>0</v>
      </c>
      <c r="AC104" s="126" t="s">
        <v>112</v>
      </c>
      <c r="AD104" s="120">
        <f t="shared" si="19"/>
        <v>0</v>
      </c>
      <c r="AE104" s="124">
        <v>4.5</v>
      </c>
      <c r="AF104" s="124" t="s">
        <v>113</v>
      </c>
      <c r="AG104" s="123">
        <f t="shared" si="20"/>
        <v>0</v>
      </c>
      <c r="AH104" s="118" t="s">
        <v>356</v>
      </c>
      <c r="AI104" s="126" t="s">
        <v>117</v>
      </c>
      <c r="AJ104" s="120"/>
      <c r="AK104" s="124">
        <v>100</v>
      </c>
      <c r="AL104" s="124" t="s">
        <v>116</v>
      </c>
      <c r="AM104" s="123">
        <f t="shared" si="21"/>
        <v>1</v>
      </c>
      <c r="AN104" s="118">
        <v>0</v>
      </c>
      <c r="AO104" s="126" t="s">
        <v>112</v>
      </c>
      <c r="AP104" s="120">
        <f t="shared" si="22"/>
        <v>0</v>
      </c>
      <c r="AQ104" s="237"/>
      <c r="AR104" s="122" t="s">
        <v>355</v>
      </c>
      <c r="AS104" s="239"/>
      <c r="AT104" s="127"/>
    </row>
    <row r="105" spans="1:46" ht="30" x14ac:dyDescent="0.25">
      <c r="A105" s="128" t="s">
        <v>223</v>
      </c>
      <c r="B105" s="116" t="s">
        <v>224</v>
      </c>
      <c r="C105" s="117" t="s">
        <v>109</v>
      </c>
      <c r="D105" s="118">
        <v>0.01</v>
      </c>
      <c r="E105" s="119" t="s">
        <v>110</v>
      </c>
      <c r="F105" s="120">
        <f t="shared" si="13"/>
        <v>0</v>
      </c>
      <c r="G105" s="121">
        <v>0</v>
      </c>
      <c r="H105" s="122" t="s">
        <v>111</v>
      </c>
      <c r="I105" s="123">
        <f t="shared" si="14"/>
        <v>0</v>
      </c>
      <c r="J105" s="118">
        <v>25.93</v>
      </c>
      <c r="K105" s="119" t="s">
        <v>112</v>
      </c>
      <c r="L105" s="120">
        <f t="shared" si="23"/>
        <v>0</v>
      </c>
      <c r="M105" s="121"/>
      <c r="N105" s="122" t="s">
        <v>113</v>
      </c>
      <c r="O105" s="123"/>
      <c r="P105" s="118">
        <v>0.25</v>
      </c>
      <c r="Q105" s="119" t="s">
        <v>114</v>
      </c>
      <c r="R105" s="120">
        <f t="shared" si="15"/>
        <v>0</v>
      </c>
      <c r="S105" s="121">
        <v>0</v>
      </c>
      <c r="T105" s="124" t="s">
        <v>115</v>
      </c>
      <c r="U105" s="123">
        <f t="shared" si="16"/>
        <v>0</v>
      </c>
      <c r="V105" s="125"/>
      <c r="W105" s="126" t="s">
        <v>116</v>
      </c>
      <c r="X105" s="120">
        <f t="shared" si="17"/>
        <v>0</v>
      </c>
      <c r="Y105" s="122"/>
      <c r="Z105" s="124" t="s">
        <v>112</v>
      </c>
      <c r="AA105" s="123">
        <f t="shared" si="18"/>
        <v>0</v>
      </c>
      <c r="AB105" s="118">
        <v>100</v>
      </c>
      <c r="AC105" s="126" t="s">
        <v>112</v>
      </c>
      <c r="AD105" s="120">
        <f t="shared" si="19"/>
        <v>1</v>
      </c>
      <c r="AE105" s="124">
        <v>4.59</v>
      </c>
      <c r="AF105" s="124" t="s">
        <v>113</v>
      </c>
      <c r="AG105" s="123">
        <f t="shared" si="20"/>
        <v>0</v>
      </c>
      <c r="AH105" s="118" t="s">
        <v>356</v>
      </c>
      <c r="AI105" s="126" t="s">
        <v>117</v>
      </c>
      <c r="AJ105" s="120"/>
      <c r="AK105" s="124">
        <v>100</v>
      </c>
      <c r="AL105" s="124" t="s">
        <v>116</v>
      </c>
      <c r="AM105" s="123">
        <f t="shared" si="21"/>
        <v>1</v>
      </c>
      <c r="AN105" s="118">
        <v>0</v>
      </c>
      <c r="AO105" s="126" t="s">
        <v>112</v>
      </c>
      <c r="AP105" s="120">
        <f t="shared" si="22"/>
        <v>0</v>
      </c>
      <c r="AQ105" s="237">
        <v>87.9</v>
      </c>
      <c r="AR105" s="122" t="s">
        <v>355</v>
      </c>
      <c r="AS105" s="239">
        <f>IF(AQ105&gt;=60,1,0)</f>
        <v>1</v>
      </c>
      <c r="AT105" s="127"/>
    </row>
    <row r="106" spans="1:46" ht="30" x14ac:dyDescent="0.25">
      <c r="A106" s="128" t="s">
        <v>223</v>
      </c>
      <c r="B106" s="116" t="s">
        <v>225</v>
      </c>
      <c r="C106" s="117" t="s">
        <v>109</v>
      </c>
      <c r="D106" s="118">
        <v>0</v>
      </c>
      <c r="E106" s="119" t="s">
        <v>110</v>
      </c>
      <c r="F106" s="120">
        <f t="shared" si="13"/>
        <v>0</v>
      </c>
      <c r="G106" s="121">
        <v>4.7</v>
      </c>
      <c r="H106" s="122" t="s">
        <v>111</v>
      </c>
      <c r="I106" s="123">
        <f t="shared" si="14"/>
        <v>1</v>
      </c>
      <c r="J106" s="118">
        <v>29.63</v>
      </c>
      <c r="K106" s="119" t="s">
        <v>112</v>
      </c>
      <c r="L106" s="120">
        <f t="shared" si="23"/>
        <v>0</v>
      </c>
      <c r="M106" s="121"/>
      <c r="N106" s="122" t="s">
        <v>113</v>
      </c>
      <c r="O106" s="123"/>
      <c r="P106" s="118">
        <v>0</v>
      </c>
      <c r="Q106" s="119" t="s">
        <v>114</v>
      </c>
      <c r="R106" s="120">
        <f t="shared" si="15"/>
        <v>0</v>
      </c>
      <c r="S106" s="121">
        <v>7.0000000000000001E-3</v>
      </c>
      <c r="T106" s="124" t="s">
        <v>115</v>
      </c>
      <c r="U106" s="123">
        <f t="shared" si="16"/>
        <v>0</v>
      </c>
      <c r="V106" s="125"/>
      <c r="W106" s="126" t="s">
        <v>116</v>
      </c>
      <c r="X106" s="120">
        <f t="shared" si="17"/>
        <v>0</v>
      </c>
      <c r="Y106" s="122"/>
      <c r="Z106" s="124" t="s">
        <v>112</v>
      </c>
      <c r="AA106" s="123">
        <f t="shared" si="18"/>
        <v>0</v>
      </c>
      <c r="AB106" s="118">
        <v>100</v>
      </c>
      <c r="AC106" s="126" t="s">
        <v>112</v>
      </c>
      <c r="AD106" s="120">
        <f t="shared" si="19"/>
        <v>1</v>
      </c>
      <c r="AE106" s="124">
        <v>7.02</v>
      </c>
      <c r="AF106" s="124" t="s">
        <v>113</v>
      </c>
      <c r="AG106" s="123">
        <f t="shared" si="20"/>
        <v>0</v>
      </c>
      <c r="AH106" s="118" t="s">
        <v>356</v>
      </c>
      <c r="AI106" s="126" t="s">
        <v>117</v>
      </c>
      <c r="AJ106" s="120"/>
      <c r="AK106" s="124" t="s">
        <v>357</v>
      </c>
      <c r="AL106" s="124" t="s">
        <v>116</v>
      </c>
      <c r="AM106" s="123"/>
      <c r="AN106" s="118">
        <v>0</v>
      </c>
      <c r="AO106" s="126" t="s">
        <v>112</v>
      </c>
      <c r="AP106" s="120">
        <f t="shared" si="22"/>
        <v>0</v>
      </c>
      <c r="AQ106" s="237"/>
      <c r="AR106" s="122" t="s">
        <v>355</v>
      </c>
      <c r="AS106" s="239"/>
      <c r="AT106" s="127"/>
    </row>
    <row r="107" spans="1:46" ht="30" x14ac:dyDescent="0.25">
      <c r="A107" s="128" t="s">
        <v>223</v>
      </c>
      <c r="B107" s="116" t="s">
        <v>226</v>
      </c>
      <c r="C107" s="117" t="s">
        <v>109</v>
      </c>
      <c r="D107" s="118">
        <v>0</v>
      </c>
      <c r="E107" s="119" t="s">
        <v>110</v>
      </c>
      <c r="F107" s="120">
        <f t="shared" si="13"/>
        <v>0</v>
      </c>
      <c r="G107" s="121">
        <v>2.2599999999999998</v>
      </c>
      <c r="H107" s="122" t="s">
        <v>111</v>
      </c>
      <c r="I107" s="123">
        <f t="shared" si="14"/>
        <v>1</v>
      </c>
      <c r="J107" s="118">
        <v>40.74</v>
      </c>
      <c r="K107" s="119" t="s">
        <v>112</v>
      </c>
      <c r="L107" s="120">
        <f t="shared" si="23"/>
        <v>0</v>
      </c>
      <c r="M107" s="121"/>
      <c r="N107" s="122" t="s">
        <v>113</v>
      </c>
      <c r="O107" s="123"/>
      <c r="P107" s="118">
        <v>0</v>
      </c>
      <c r="Q107" s="119" t="s">
        <v>114</v>
      </c>
      <c r="R107" s="120">
        <f t="shared" si="15"/>
        <v>0</v>
      </c>
      <c r="S107" s="121">
        <v>1.0999999999999999E-2</v>
      </c>
      <c r="T107" s="124" t="s">
        <v>115</v>
      </c>
      <c r="U107" s="123">
        <f t="shared" si="16"/>
        <v>0</v>
      </c>
      <c r="V107" s="125"/>
      <c r="W107" s="126" t="s">
        <v>116</v>
      </c>
      <c r="X107" s="120">
        <f t="shared" si="17"/>
        <v>0</v>
      </c>
      <c r="Y107" s="122"/>
      <c r="Z107" s="124" t="s">
        <v>112</v>
      </c>
      <c r="AA107" s="123">
        <f t="shared" si="18"/>
        <v>0</v>
      </c>
      <c r="AB107" s="118">
        <v>0</v>
      </c>
      <c r="AC107" s="126" t="s">
        <v>112</v>
      </c>
      <c r="AD107" s="120">
        <f t="shared" si="19"/>
        <v>0</v>
      </c>
      <c r="AE107" s="124">
        <v>3.62</v>
      </c>
      <c r="AF107" s="124" t="s">
        <v>113</v>
      </c>
      <c r="AG107" s="123">
        <f t="shared" si="20"/>
        <v>0</v>
      </c>
      <c r="AH107" s="118" t="s">
        <v>356</v>
      </c>
      <c r="AI107" s="126" t="s">
        <v>117</v>
      </c>
      <c r="AJ107" s="120"/>
      <c r="AK107" s="124">
        <v>100</v>
      </c>
      <c r="AL107" s="124" t="s">
        <v>116</v>
      </c>
      <c r="AM107" s="123">
        <f t="shared" si="21"/>
        <v>1</v>
      </c>
      <c r="AN107" s="118">
        <v>0</v>
      </c>
      <c r="AO107" s="126" t="s">
        <v>112</v>
      </c>
      <c r="AP107" s="120">
        <f t="shared" si="22"/>
        <v>0</v>
      </c>
      <c r="AQ107" s="237"/>
      <c r="AR107" s="122" t="s">
        <v>355</v>
      </c>
      <c r="AS107" s="239"/>
      <c r="AT107" s="127"/>
    </row>
    <row r="108" spans="1:46" ht="30" x14ac:dyDescent="0.25">
      <c r="A108" s="128" t="s">
        <v>227</v>
      </c>
      <c r="B108" s="116" t="s">
        <v>228</v>
      </c>
      <c r="C108" s="117" t="s">
        <v>109</v>
      </c>
      <c r="D108" s="118">
        <v>0.01</v>
      </c>
      <c r="E108" s="119" t="s">
        <v>110</v>
      </c>
      <c r="F108" s="120">
        <f t="shared" si="13"/>
        <v>0</v>
      </c>
      <c r="G108" s="121">
        <v>0</v>
      </c>
      <c r="H108" s="122" t="s">
        <v>111</v>
      </c>
      <c r="I108" s="123">
        <f t="shared" si="14"/>
        <v>0</v>
      </c>
      <c r="J108" s="118">
        <v>37.04</v>
      </c>
      <c r="K108" s="119" t="s">
        <v>112</v>
      </c>
      <c r="L108" s="120">
        <f t="shared" si="23"/>
        <v>0</v>
      </c>
      <c r="M108" s="121"/>
      <c r="N108" s="122" t="s">
        <v>113</v>
      </c>
      <c r="O108" s="123"/>
      <c r="P108" s="118">
        <v>0</v>
      </c>
      <c r="Q108" s="119" t="s">
        <v>114</v>
      </c>
      <c r="R108" s="120">
        <f t="shared" si="15"/>
        <v>0</v>
      </c>
      <c r="S108" s="121">
        <v>2E-3</v>
      </c>
      <c r="T108" s="124" t="s">
        <v>115</v>
      </c>
      <c r="U108" s="123">
        <f t="shared" si="16"/>
        <v>0</v>
      </c>
      <c r="V108" s="125"/>
      <c r="W108" s="126" t="s">
        <v>116</v>
      </c>
      <c r="X108" s="120">
        <f t="shared" si="17"/>
        <v>0</v>
      </c>
      <c r="Y108" s="122"/>
      <c r="Z108" s="124" t="s">
        <v>112</v>
      </c>
      <c r="AA108" s="123">
        <f t="shared" si="18"/>
        <v>0</v>
      </c>
      <c r="AB108" s="118">
        <v>66.67</v>
      </c>
      <c r="AC108" s="126" t="s">
        <v>112</v>
      </c>
      <c r="AD108" s="120">
        <f t="shared" si="19"/>
        <v>0</v>
      </c>
      <c r="AE108" s="124">
        <v>2.2000000000000002</v>
      </c>
      <c r="AF108" s="124" t="s">
        <v>113</v>
      </c>
      <c r="AG108" s="123">
        <f t="shared" si="20"/>
        <v>0</v>
      </c>
      <c r="AH108" s="118" t="s">
        <v>356</v>
      </c>
      <c r="AI108" s="126" t="s">
        <v>117</v>
      </c>
      <c r="AJ108" s="120"/>
      <c r="AK108" s="124" t="s">
        <v>357</v>
      </c>
      <c r="AL108" s="124" t="s">
        <v>116</v>
      </c>
      <c r="AM108" s="123"/>
      <c r="AN108" s="118">
        <v>0</v>
      </c>
      <c r="AO108" s="126" t="s">
        <v>112</v>
      </c>
      <c r="AP108" s="120">
        <f t="shared" si="22"/>
        <v>0</v>
      </c>
      <c r="AQ108" s="237">
        <v>16.34</v>
      </c>
      <c r="AR108" s="122" t="s">
        <v>355</v>
      </c>
      <c r="AS108" s="239">
        <f>IF(AQ108&gt;=60,1,0)</f>
        <v>0</v>
      </c>
      <c r="AT108" s="127"/>
    </row>
    <row r="109" spans="1:46" ht="30" x14ac:dyDescent="0.25">
      <c r="A109" s="128" t="s">
        <v>227</v>
      </c>
      <c r="B109" s="116" t="s">
        <v>229</v>
      </c>
      <c r="C109" s="117" t="s">
        <v>109</v>
      </c>
      <c r="D109" s="118">
        <v>0</v>
      </c>
      <c r="E109" s="119" t="s">
        <v>110</v>
      </c>
      <c r="F109" s="120">
        <f t="shared" si="13"/>
        <v>0</v>
      </c>
      <c r="G109" s="121">
        <v>7.82</v>
      </c>
      <c r="H109" s="122" t="s">
        <v>111</v>
      </c>
      <c r="I109" s="123">
        <f t="shared" si="14"/>
        <v>1</v>
      </c>
      <c r="J109" s="118">
        <v>29.63</v>
      </c>
      <c r="K109" s="119" t="s">
        <v>112</v>
      </c>
      <c r="L109" s="120">
        <f t="shared" si="23"/>
        <v>0</v>
      </c>
      <c r="M109" s="121"/>
      <c r="N109" s="122" t="s">
        <v>113</v>
      </c>
      <c r="O109" s="123"/>
      <c r="P109" s="118">
        <v>0</v>
      </c>
      <c r="Q109" s="119" t="s">
        <v>114</v>
      </c>
      <c r="R109" s="120">
        <f t="shared" si="15"/>
        <v>0</v>
      </c>
      <c r="S109" s="121">
        <v>6.0000000000000001E-3</v>
      </c>
      <c r="T109" s="124" t="s">
        <v>115</v>
      </c>
      <c r="U109" s="123">
        <f t="shared" si="16"/>
        <v>0</v>
      </c>
      <c r="V109" s="125"/>
      <c r="W109" s="126" t="s">
        <v>116</v>
      </c>
      <c r="X109" s="120">
        <f t="shared" si="17"/>
        <v>0</v>
      </c>
      <c r="Y109" s="122"/>
      <c r="Z109" s="124" t="s">
        <v>112</v>
      </c>
      <c r="AA109" s="123">
        <f t="shared" si="18"/>
        <v>0</v>
      </c>
      <c r="AB109" s="118">
        <v>0</v>
      </c>
      <c r="AC109" s="126" t="s">
        <v>112</v>
      </c>
      <c r="AD109" s="120">
        <f t="shared" si="19"/>
        <v>0</v>
      </c>
      <c r="AE109" s="124">
        <v>4.2</v>
      </c>
      <c r="AF109" s="124" t="s">
        <v>113</v>
      </c>
      <c r="AG109" s="123">
        <f t="shared" si="20"/>
        <v>0</v>
      </c>
      <c r="AH109" s="118" t="s">
        <v>356</v>
      </c>
      <c r="AI109" s="126" t="s">
        <v>117</v>
      </c>
      <c r="AJ109" s="120"/>
      <c r="AK109" s="124">
        <v>100</v>
      </c>
      <c r="AL109" s="124" t="s">
        <v>116</v>
      </c>
      <c r="AM109" s="123">
        <f t="shared" si="21"/>
        <v>1</v>
      </c>
      <c r="AN109" s="118">
        <v>0</v>
      </c>
      <c r="AO109" s="126" t="s">
        <v>112</v>
      </c>
      <c r="AP109" s="120">
        <f t="shared" si="22"/>
        <v>0</v>
      </c>
      <c r="AQ109" s="237"/>
      <c r="AR109" s="122" t="s">
        <v>355</v>
      </c>
      <c r="AS109" s="239"/>
      <c r="AT109" s="127"/>
    </row>
    <row r="110" spans="1:46" ht="30" x14ac:dyDescent="0.25">
      <c r="A110" s="128" t="s">
        <v>227</v>
      </c>
      <c r="B110" s="116" t="s">
        <v>230</v>
      </c>
      <c r="C110" s="117" t="s">
        <v>109</v>
      </c>
      <c r="D110" s="118">
        <v>0.01</v>
      </c>
      <c r="E110" s="119" t="s">
        <v>110</v>
      </c>
      <c r="F110" s="120">
        <f t="shared" si="13"/>
        <v>0</v>
      </c>
      <c r="G110" s="121">
        <v>7.82</v>
      </c>
      <c r="H110" s="122" t="s">
        <v>111</v>
      </c>
      <c r="I110" s="123">
        <f t="shared" si="14"/>
        <v>1</v>
      </c>
      <c r="J110" s="118">
        <v>29.63</v>
      </c>
      <c r="K110" s="119" t="s">
        <v>112</v>
      </c>
      <c r="L110" s="120">
        <f t="shared" si="23"/>
        <v>0</v>
      </c>
      <c r="M110" s="121"/>
      <c r="N110" s="122" t="s">
        <v>113</v>
      </c>
      <c r="O110" s="123"/>
      <c r="P110" s="118">
        <v>1.94</v>
      </c>
      <c r="Q110" s="119" t="s">
        <v>114</v>
      </c>
      <c r="R110" s="120">
        <f t="shared" si="15"/>
        <v>1</v>
      </c>
      <c r="S110" s="121">
        <v>5.0000000000000001E-3</v>
      </c>
      <c r="T110" s="124" t="s">
        <v>115</v>
      </c>
      <c r="U110" s="123">
        <f t="shared" si="16"/>
        <v>0</v>
      </c>
      <c r="V110" s="125"/>
      <c r="W110" s="126" t="s">
        <v>116</v>
      </c>
      <c r="X110" s="120">
        <f t="shared" si="17"/>
        <v>0</v>
      </c>
      <c r="Y110" s="122"/>
      <c r="Z110" s="124" t="s">
        <v>112</v>
      </c>
      <c r="AA110" s="123">
        <f t="shared" si="18"/>
        <v>0</v>
      </c>
      <c r="AB110" s="118">
        <v>0</v>
      </c>
      <c r="AC110" s="126" t="s">
        <v>112</v>
      </c>
      <c r="AD110" s="120">
        <f t="shared" si="19"/>
        <v>0</v>
      </c>
      <c r="AE110" s="124">
        <v>0</v>
      </c>
      <c r="AF110" s="124" t="s">
        <v>113</v>
      </c>
      <c r="AG110" s="123">
        <f t="shared" si="20"/>
        <v>0</v>
      </c>
      <c r="AH110" s="118" t="s">
        <v>356</v>
      </c>
      <c r="AI110" s="126" t="s">
        <v>117</v>
      </c>
      <c r="AJ110" s="120"/>
      <c r="AK110" s="124" t="s">
        <v>357</v>
      </c>
      <c r="AL110" s="124" t="s">
        <v>116</v>
      </c>
      <c r="AM110" s="123"/>
      <c r="AN110" s="118">
        <v>0</v>
      </c>
      <c r="AO110" s="126" t="s">
        <v>112</v>
      </c>
      <c r="AP110" s="120">
        <f t="shared" si="22"/>
        <v>0</v>
      </c>
      <c r="AQ110" s="237"/>
      <c r="AR110" s="122" t="s">
        <v>355</v>
      </c>
      <c r="AS110" s="239"/>
      <c r="AT110" s="127"/>
    </row>
    <row r="111" spans="1:46" ht="30" x14ac:dyDescent="0.25">
      <c r="A111" s="128" t="s">
        <v>227</v>
      </c>
      <c r="B111" s="116" t="s">
        <v>231</v>
      </c>
      <c r="C111" s="117" t="s">
        <v>109</v>
      </c>
      <c r="D111" s="118">
        <v>0</v>
      </c>
      <c r="E111" s="119" t="s">
        <v>110</v>
      </c>
      <c r="F111" s="120">
        <f t="shared" si="13"/>
        <v>0</v>
      </c>
      <c r="G111" s="121">
        <v>5.4</v>
      </c>
      <c r="H111" s="122" t="s">
        <v>111</v>
      </c>
      <c r="I111" s="123">
        <f t="shared" si="14"/>
        <v>1</v>
      </c>
      <c r="J111" s="118">
        <v>29.63</v>
      </c>
      <c r="K111" s="119" t="s">
        <v>112</v>
      </c>
      <c r="L111" s="120">
        <f t="shared" si="23"/>
        <v>0</v>
      </c>
      <c r="M111" s="121"/>
      <c r="N111" s="122" t="s">
        <v>113</v>
      </c>
      <c r="O111" s="123"/>
      <c r="P111" s="118">
        <v>0</v>
      </c>
      <c r="Q111" s="119" t="s">
        <v>114</v>
      </c>
      <c r="R111" s="120">
        <f t="shared" si="15"/>
        <v>0</v>
      </c>
      <c r="S111" s="121">
        <v>0</v>
      </c>
      <c r="T111" s="124" t="s">
        <v>115</v>
      </c>
      <c r="U111" s="123">
        <f t="shared" si="16"/>
        <v>0</v>
      </c>
      <c r="V111" s="125"/>
      <c r="W111" s="126" t="s">
        <v>116</v>
      </c>
      <c r="X111" s="120">
        <f t="shared" si="17"/>
        <v>0</v>
      </c>
      <c r="Y111" s="122"/>
      <c r="Z111" s="124" t="s">
        <v>112</v>
      </c>
      <c r="AA111" s="123">
        <f t="shared" si="18"/>
        <v>0</v>
      </c>
      <c r="AB111" s="118">
        <v>100</v>
      </c>
      <c r="AC111" s="126" t="s">
        <v>112</v>
      </c>
      <c r="AD111" s="120">
        <f t="shared" si="19"/>
        <v>1</v>
      </c>
      <c r="AE111" s="124">
        <v>4.42</v>
      </c>
      <c r="AF111" s="124" t="s">
        <v>113</v>
      </c>
      <c r="AG111" s="123">
        <f t="shared" si="20"/>
        <v>0</v>
      </c>
      <c r="AH111" s="118" t="s">
        <v>356</v>
      </c>
      <c r="AI111" s="126" t="s">
        <v>117</v>
      </c>
      <c r="AJ111" s="120"/>
      <c r="AK111" s="124" t="s">
        <v>357</v>
      </c>
      <c r="AL111" s="124" t="s">
        <v>116</v>
      </c>
      <c r="AM111" s="123"/>
      <c r="AN111" s="118">
        <v>0</v>
      </c>
      <c r="AO111" s="126" t="s">
        <v>112</v>
      </c>
      <c r="AP111" s="120">
        <f t="shared" si="22"/>
        <v>0</v>
      </c>
      <c r="AQ111" s="237"/>
      <c r="AR111" s="122" t="s">
        <v>355</v>
      </c>
      <c r="AS111" s="239"/>
      <c r="AT111" s="127"/>
    </row>
    <row r="112" spans="1:46" ht="30" x14ac:dyDescent="0.25">
      <c r="A112" s="128" t="s">
        <v>227</v>
      </c>
      <c r="B112" s="116" t="s">
        <v>232</v>
      </c>
      <c r="C112" s="117" t="s">
        <v>109</v>
      </c>
      <c r="D112" s="118">
        <v>0.01</v>
      </c>
      <c r="E112" s="119" t="s">
        <v>110</v>
      </c>
      <c r="F112" s="120">
        <f t="shared" si="13"/>
        <v>0</v>
      </c>
      <c r="G112" s="121">
        <v>0</v>
      </c>
      <c r="H112" s="122" t="s">
        <v>111</v>
      </c>
      <c r="I112" s="123">
        <f t="shared" si="14"/>
        <v>0</v>
      </c>
      <c r="J112" s="118">
        <v>37.04</v>
      </c>
      <c r="K112" s="119" t="s">
        <v>112</v>
      </c>
      <c r="L112" s="120">
        <f t="shared" si="23"/>
        <v>0</v>
      </c>
      <c r="M112" s="121"/>
      <c r="N112" s="122" t="s">
        <v>113</v>
      </c>
      <c r="O112" s="123"/>
      <c r="P112" s="118">
        <v>1.1599999999999999</v>
      </c>
      <c r="Q112" s="119" t="s">
        <v>114</v>
      </c>
      <c r="R112" s="120">
        <f t="shared" si="15"/>
        <v>1</v>
      </c>
      <c r="S112" s="121">
        <v>4.0000000000000001E-3</v>
      </c>
      <c r="T112" s="124" t="s">
        <v>115</v>
      </c>
      <c r="U112" s="123">
        <f t="shared" si="16"/>
        <v>0</v>
      </c>
      <c r="V112" s="125"/>
      <c r="W112" s="126" t="s">
        <v>116</v>
      </c>
      <c r="X112" s="120">
        <f t="shared" si="17"/>
        <v>0</v>
      </c>
      <c r="Y112" s="122"/>
      <c r="Z112" s="124" t="s">
        <v>112</v>
      </c>
      <c r="AA112" s="123">
        <f t="shared" si="18"/>
        <v>0</v>
      </c>
      <c r="AB112" s="118">
        <v>0</v>
      </c>
      <c r="AC112" s="126" t="s">
        <v>112</v>
      </c>
      <c r="AD112" s="120">
        <f t="shared" si="19"/>
        <v>0</v>
      </c>
      <c r="AE112" s="124">
        <v>0</v>
      </c>
      <c r="AF112" s="124" t="s">
        <v>113</v>
      </c>
      <c r="AG112" s="123">
        <f t="shared" si="20"/>
        <v>0</v>
      </c>
      <c r="AH112" s="118" t="s">
        <v>356</v>
      </c>
      <c r="AI112" s="126" t="s">
        <v>117</v>
      </c>
      <c r="AJ112" s="120"/>
      <c r="AK112" s="124" t="s">
        <v>357</v>
      </c>
      <c r="AL112" s="124" t="s">
        <v>116</v>
      </c>
      <c r="AM112" s="123"/>
      <c r="AN112" s="118">
        <v>0</v>
      </c>
      <c r="AO112" s="126" t="s">
        <v>112</v>
      </c>
      <c r="AP112" s="120">
        <f t="shared" si="22"/>
        <v>0</v>
      </c>
      <c r="AQ112" s="237"/>
      <c r="AR112" s="122" t="s">
        <v>355</v>
      </c>
      <c r="AS112" s="239"/>
      <c r="AT112" s="127"/>
    </row>
    <row r="113" spans="1:46" ht="30" x14ac:dyDescent="0.25">
      <c r="A113" s="128" t="s">
        <v>227</v>
      </c>
      <c r="B113" s="116" t="s">
        <v>233</v>
      </c>
      <c r="C113" s="117" t="s">
        <v>109</v>
      </c>
      <c r="D113" s="118">
        <v>0.01</v>
      </c>
      <c r="E113" s="119" t="s">
        <v>110</v>
      </c>
      <c r="F113" s="120">
        <f t="shared" si="13"/>
        <v>0</v>
      </c>
      <c r="G113" s="121">
        <v>0</v>
      </c>
      <c r="H113" s="122" t="s">
        <v>111</v>
      </c>
      <c r="I113" s="123">
        <f t="shared" si="14"/>
        <v>0</v>
      </c>
      <c r="J113" s="118">
        <v>29.63</v>
      </c>
      <c r="K113" s="119" t="s">
        <v>112</v>
      </c>
      <c r="L113" s="120">
        <f t="shared" si="23"/>
        <v>0</v>
      </c>
      <c r="M113" s="121"/>
      <c r="N113" s="122" t="s">
        <v>113</v>
      </c>
      <c r="O113" s="123"/>
      <c r="P113" s="118">
        <v>0</v>
      </c>
      <c r="Q113" s="119" t="s">
        <v>114</v>
      </c>
      <c r="R113" s="120">
        <f t="shared" si="15"/>
        <v>0</v>
      </c>
      <c r="S113" s="121">
        <v>5.0000000000000001E-3</v>
      </c>
      <c r="T113" s="124" t="s">
        <v>115</v>
      </c>
      <c r="U113" s="123">
        <f t="shared" si="16"/>
        <v>0</v>
      </c>
      <c r="V113" s="125"/>
      <c r="W113" s="126" t="s">
        <v>116</v>
      </c>
      <c r="X113" s="120">
        <f t="shared" si="17"/>
        <v>0</v>
      </c>
      <c r="Y113" s="122"/>
      <c r="Z113" s="124" t="s">
        <v>112</v>
      </c>
      <c r="AA113" s="123">
        <f t="shared" si="18"/>
        <v>0</v>
      </c>
      <c r="AB113" s="118">
        <v>0</v>
      </c>
      <c r="AC113" s="126" t="s">
        <v>112</v>
      </c>
      <c r="AD113" s="120">
        <f t="shared" si="19"/>
        <v>0</v>
      </c>
      <c r="AE113" s="124">
        <v>4.59</v>
      </c>
      <c r="AF113" s="124" t="s">
        <v>113</v>
      </c>
      <c r="AG113" s="123">
        <f t="shared" si="20"/>
        <v>0</v>
      </c>
      <c r="AH113" s="118" t="s">
        <v>356</v>
      </c>
      <c r="AI113" s="126" t="s">
        <v>117</v>
      </c>
      <c r="AJ113" s="120"/>
      <c r="AK113" s="124" t="s">
        <v>357</v>
      </c>
      <c r="AL113" s="124" t="s">
        <v>116</v>
      </c>
      <c r="AM113" s="123"/>
      <c r="AN113" s="118">
        <v>0</v>
      </c>
      <c r="AO113" s="126" t="s">
        <v>112</v>
      </c>
      <c r="AP113" s="120">
        <f t="shared" si="22"/>
        <v>0</v>
      </c>
      <c r="AQ113" s="237"/>
      <c r="AR113" s="122" t="s">
        <v>355</v>
      </c>
      <c r="AS113" s="239"/>
      <c r="AT113" s="127"/>
    </row>
    <row r="114" spans="1:46" ht="30" x14ac:dyDescent="0.25">
      <c r="A114" s="128" t="s">
        <v>234</v>
      </c>
      <c r="B114" s="116" t="s">
        <v>235</v>
      </c>
      <c r="C114" s="117" t="s">
        <v>109</v>
      </c>
      <c r="D114" s="118">
        <v>0.01</v>
      </c>
      <c r="E114" s="119" t="s">
        <v>110</v>
      </c>
      <c r="F114" s="120">
        <f t="shared" si="13"/>
        <v>0</v>
      </c>
      <c r="G114" s="121">
        <v>3.48</v>
      </c>
      <c r="H114" s="122" t="s">
        <v>111</v>
      </c>
      <c r="I114" s="123">
        <f t="shared" si="14"/>
        <v>1</v>
      </c>
      <c r="J114" s="118">
        <v>29.63</v>
      </c>
      <c r="K114" s="119" t="s">
        <v>112</v>
      </c>
      <c r="L114" s="120">
        <f t="shared" si="23"/>
        <v>0</v>
      </c>
      <c r="M114" s="121"/>
      <c r="N114" s="122" t="s">
        <v>113</v>
      </c>
      <c r="O114" s="123"/>
      <c r="P114" s="118">
        <v>0</v>
      </c>
      <c r="Q114" s="119" t="s">
        <v>114</v>
      </c>
      <c r="R114" s="120">
        <f t="shared" si="15"/>
        <v>0</v>
      </c>
      <c r="S114" s="121">
        <v>6.0000000000000001E-3</v>
      </c>
      <c r="T114" s="124" t="s">
        <v>115</v>
      </c>
      <c r="U114" s="123">
        <f t="shared" si="16"/>
        <v>0</v>
      </c>
      <c r="V114" s="125"/>
      <c r="W114" s="126" t="s">
        <v>116</v>
      </c>
      <c r="X114" s="120">
        <f t="shared" si="17"/>
        <v>0</v>
      </c>
      <c r="Y114" s="122"/>
      <c r="Z114" s="124" t="s">
        <v>112</v>
      </c>
      <c r="AA114" s="123">
        <f t="shared" si="18"/>
        <v>0</v>
      </c>
      <c r="AB114" s="118">
        <v>100</v>
      </c>
      <c r="AC114" s="126" t="s">
        <v>112</v>
      </c>
      <c r="AD114" s="120">
        <f t="shared" si="19"/>
        <v>1</v>
      </c>
      <c r="AE114" s="124">
        <v>5.08</v>
      </c>
      <c r="AF114" s="124" t="s">
        <v>113</v>
      </c>
      <c r="AG114" s="123">
        <f t="shared" si="20"/>
        <v>0</v>
      </c>
      <c r="AH114" s="118" t="s">
        <v>356</v>
      </c>
      <c r="AI114" s="126" t="s">
        <v>117</v>
      </c>
      <c r="AJ114" s="120"/>
      <c r="AK114" s="124" t="s">
        <v>357</v>
      </c>
      <c r="AL114" s="124" t="s">
        <v>116</v>
      </c>
      <c r="AM114" s="123"/>
      <c r="AN114" s="118">
        <v>0</v>
      </c>
      <c r="AO114" s="126" t="s">
        <v>112</v>
      </c>
      <c r="AP114" s="120">
        <f t="shared" si="22"/>
        <v>0</v>
      </c>
      <c r="AQ114" s="237">
        <v>42.61</v>
      </c>
      <c r="AR114" s="122" t="s">
        <v>355</v>
      </c>
      <c r="AS114" s="239">
        <f>IF(AQ114&gt;=60,1,0)</f>
        <v>0</v>
      </c>
      <c r="AT114" s="127"/>
    </row>
    <row r="115" spans="1:46" ht="30" x14ac:dyDescent="0.25">
      <c r="A115" s="128" t="s">
        <v>234</v>
      </c>
      <c r="B115" s="116" t="s">
        <v>236</v>
      </c>
      <c r="C115" s="117" t="s">
        <v>109</v>
      </c>
      <c r="D115" s="118">
        <v>0.01</v>
      </c>
      <c r="E115" s="119" t="s">
        <v>110</v>
      </c>
      <c r="F115" s="120">
        <f t="shared" si="13"/>
        <v>0</v>
      </c>
      <c r="G115" s="121">
        <v>0</v>
      </c>
      <c r="H115" s="122" t="s">
        <v>111</v>
      </c>
      <c r="I115" s="123">
        <f t="shared" si="14"/>
        <v>0</v>
      </c>
      <c r="J115" s="118">
        <v>29.63</v>
      </c>
      <c r="K115" s="119" t="s">
        <v>112</v>
      </c>
      <c r="L115" s="120">
        <f t="shared" si="23"/>
        <v>0</v>
      </c>
      <c r="M115" s="121"/>
      <c r="N115" s="122" t="s">
        <v>113</v>
      </c>
      <c r="O115" s="123"/>
      <c r="P115" s="118">
        <v>0</v>
      </c>
      <c r="Q115" s="119" t="s">
        <v>114</v>
      </c>
      <c r="R115" s="120">
        <f t="shared" si="15"/>
        <v>0</v>
      </c>
      <c r="S115" s="121">
        <v>2E-3</v>
      </c>
      <c r="T115" s="124" t="s">
        <v>115</v>
      </c>
      <c r="U115" s="123">
        <f t="shared" si="16"/>
        <v>0</v>
      </c>
      <c r="V115" s="125"/>
      <c r="W115" s="126" t="s">
        <v>116</v>
      </c>
      <c r="X115" s="120">
        <f t="shared" si="17"/>
        <v>0</v>
      </c>
      <c r="Y115" s="122"/>
      <c r="Z115" s="124" t="s">
        <v>112</v>
      </c>
      <c r="AA115" s="123">
        <f t="shared" si="18"/>
        <v>0</v>
      </c>
      <c r="AB115" s="118">
        <v>33.33</v>
      </c>
      <c r="AC115" s="126" t="s">
        <v>112</v>
      </c>
      <c r="AD115" s="120">
        <f t="shared" si="19"/>
        <v>0</v>
      </c>
      <c r="AE115" s="124">
        <v>5.92</v>
      </c>
      <c r="AF115" s="124" t="s">
        <v>113</v>
      </c>
      <c r="AG115" s="123">
        <f t="shared" si="20"/>
        <v>0</v>
      </c>
      <c r="AH115" s="118" t="s">
        <v>356</v>
      </c>
      <c r="AI115" s="126" t="s">
        <v>117</v>
      </c>
      <c r="AJ115" s="120"/>
      <c r="AK115" s="124">
        <v>100</v>
      </c>
      <c r="AL115" s="124" t="s">
        <v>116</v>
      </c>
      <c r="AM115" s="123">
        <f t="shared" si="21"/>
        <v>1</v>
      </c>
      <c r="AN115" s="118">
        <v>0</v>
      </c>
      <c r="AO115" s="126" t="s">
        <v>112</v>
      </c>
      <c r="AP115" s="120">
        <f t="shared" si="22"/>
        <v>0</v>
      </c>
      <c r="AQ115" s="237"/>
      <c r="AR115" s="122" t="s">
        <v>355</v>
      </c>
      <c r="AS115" s="239"/>
      <c r="AT115" s="127"/>
    </row>
    <row r="116" spans="1:46" ht="30" x14ac:dyDescent="0.25">
      <c r="A116" s="128" t="s">
        <v>234</v>
      </c>
      <c r="B116" s="116" t="s">
        <v>237</v>
      </c>
      <c r="C116" s="117" t="s">
        <v>109</v>
      </c>
      <c r="D116" s="118">
        <v>0.01</v>
      </c>
      <c r="E116" s="119" t="s">
        <v>110</v>
      </c>
      <c r="F116" s="120">
        <f t="shared" si="13"/>
        <v>0</v>
      </c>
      <c r="G116" s="121">
        <v>0.25</v>
      </c>
      <c r="H116" s="122" t="s">
        <v>111</v>
      </c>
      <c r="I116" s="123">
        <f t="shared" si="14"/>
        <v>1</v>
      </c>
      <c r="J116" s="118">
        <v>37.04</v>
      </c>
      <c r="K116" s="119" t="s">
        <v>112</v>
      </c>
      <c r="L116" s="120">
        <f t="shared" si="23"/>
        <v>0</v>
      </c>
      <c r="M116" s="121"/>
      <c r="N116" s="122" t="s">
        <v>113</v>
      </c>
      <c r="O116" s="123"/>
      <c r="P116" s="118">
        <v>1.52</v>
      </c>
      <c r="Q116" s="119" t="s">
        <v>114</v>
      </c>
      <c r="R116" s="120">
        <f t="shared" si="15"/>
        <v>1</v>
      </c>
      <c r="S116" s="121">
        <v>5.0000000000000001E-3</v>
      </c>
      <c r="T116" s="124" t="s">
        <v>115</v>
      </c>
      <c r="U116" s="123">
        <f t="shared" si="16"/>
        <v>0</v>
      </c>
      <c r="V116" s="125"/>
      <c r="W116" s="126" t="s">
        <v>116</v>
      </c>
      <c r="X116" s="120">
        <f t="shared" si="17"/>
        <v>0</v>
      </c>
      <c r="Y116" s="122"/>
      <c r="Z116" s="124" t="s">
        <v>112</v>
      </c>
      <c r="AA116" s="123">
        <f t="shared" si="18"/>
        <v>0</v>
      </c>
      <c r="AB116" s="118">
        <v>0</v>
      </c>
      <c r="AC116" s="126" t="s">
        <v>112</v>
      </c>
      <c r="AD116" s="120">
        <f t="shared" si="19"/>
        <v>0</v>
      </c>
      <c r="AE116" s="124">
        <v>0</v>
      </c>
      <c r="AF116" s="124" t="s">
        <v>113</v>
      </c>
      <c r="AG116" s="123">
        <f t="shared" si="20"/>
        <v>0</v>
      </c>
      <c r="AH116" s="118" t="s">
        <v>356</v>
      </c>
      <c r="AI116" s="126" t="s">
        <v>117</v>
      </c>
      <c r="AJ116" s="120"/>
      <c r="AK116" s="124" t="s">
        <v>357</v>
      </c>
      <c r="AL116" s="124" t="s">
        <v>116</v>
      </c>
      <c r="AM116" s="123"/>
      <c r="AN116" s="118">
        <v>0</v>
      </c>
      <c r="AO116" s="126" t="s">
        <v>112</v>
      </c>
      <c r="AP116" s="120">
        <f t="shared" si="22"/>
        <v>0</v>
      </c>
      <c r="AQ116" s="237"/>
      <c r="AR116" s="122" t="s">
        <v>355</v>
      </c>
      <c r="AS116" s="239"/>
      <c r="AT116" s="127"/>
    </row>
    <row r="117" spans="1:46" ht="30" x14ac:dyDescent="0.25">
      <c r="A117" s="128" t="s">
        <v>238</v>
      </c>
      <c r="B117" s="116" t="s">
        <v>239</v>
      </c>
      <c r="C117" s="117" t="s">
        <v>109</v>
      </c>
      <c r="D117" s="118">
        <v>0</v>
      </c>
      <c r="E117" s="119" t="s">
        <v>110</v>
      </c>
      <c r="F117" s="120">
        <f t="shared" si="13"/>
        <v>0</v>
      </c>
      <c r="G117" s="121">
        <v>9.56</v>
      </c>
      <c r="H117" s="122" t="s">
        <v>111</v>
      </c>
      <c r="I117" s="123">
        <f t="shared" si="14"/>
        <v>1</v>
      </c>
      <c r="J117" s="118">
        <v>29.63</v>
      </c>
      <c r="K117" s="119" t="s">
        <v>112</v>
      </c>
      <c r="L117" s="120">
        <f t="shared" si="23"/>
        <v>0</v>
      </c>
      <c r="M117" s="121"/>
      <c r="N117" s="122" t="s">
        <v>113</v>
      </c>
      <c r="O117" s="123"/>
      <c r="P117" s="118">
        <v>0</v>
      </c>
      <c r="Q117" s="119" t="s">
        <v>114</v>
      </c>
      <c r="R117" s="120">
        <f t="shared" si="15"/>
        <v>0</v>
      </c>
      <c r="S117" s="121">
        <v>5.0000000000000001E-3</v>
      </c>
      <c r="T117" s="124" t="s">
        <v>115</v>
      </c>
      <c r="U117" s="123">
        <f t="shared" si="16"/>
        <v>0</v>
      </c>
      <c r="V117" s="125"/>
      <c r="W117" s="126" t="s">
        <v>116</v>
      </c>
      <c r="X117" s="120">
        <f t="shared" si="17"/>
        <v>0</v>
      </c>
      <c r="Y117" s="122"/>
      <c r="Z117" s="124" t="s">
        <v>112</v>
      </c>
      <c r="AA117" s="123">
        <f t="shared" si="18"/>
        <v>0</v>
      </c>
      <c r="AB117" s="118">
        <v>0</v>
      </c>
      <c r="AC117" s="126" t="s">
        <v>112</v>
      </c>
      <c r="AD117" s="120">
        <f t="shared" si="19"/>
        <v>0</v>
      </c>
      <c r="AE117" s="124">
        <v>0</v>
      </c>
      <c r="AF117" s="124" t="s">
        <v>113</v>
      </c>
      <c r="AG117" s="123">
        <f t="shared" si="20"/>
        <v>0</v>
      </c>
      <c r="AH117" s="118" t="s">
        <v>356</v>
      </c>
      <c r="AI117" s="126" t="s">
        <v>117</v>
      </c>
      <c r="AJ117" s="120"/>
      <c r="AK117" s="124" t="s">
        <v>357</v>
      </c>
      <c r="AL117" s="124" t="s">
        <v>116</v>
      </c>
      <c r="AM117" s="123"/>
      <c r="AN117" s="118">
        <v>0</v>
      </c>
      <c r="AO117" s="126" t="s">
        <v>112</v>
      </c>
      <c r="AP117" s="120">
        <f t="shared" si="22"/>
        <v>0</v>
      </c>
      <c r="AQ117" s="237">
        <v>16.97</v>
      </c>
      <c r="AR117" s="122" t="s">
        <v>355</v>
      </c>
      <c r="AS117" s="239">
        <f>IF(AQ117&gt;=60,1,0)</f>
        <v>0</v>
      </c>
      <c r="AT117" s="127"/>
    </row>
    <row r="118" spans="1:46" ht="30" x14ac:dyDescent="0.25">
      <c r="A118" s="128" t="s">
        <v>238</v>
      </c>
      <c r="B118" s="116" t="s">
        <v>240</v>
      </c>
      <c r="C118" s="117" t="s">
        <v>109</v>
      </c>
      <c r="D118" s="118">
        <v>0</v>
      </c>
      <c r="E118" s="119" t="s">
        <v>110</v>
      </c>
      <c r="F118" s="120">
        <f t="shared" si="13"/>
        <v>0</v>
      </c>
      <c r="G118" s="121">
        <v>0</v>
      </c>
      <c r="H118" s="122" t="s">
        <v>111</v>
      </c>
      <c r="I118" s="123">
        <f t="shared" si="14"/>
        <v>0</v>
      </c>
      <c r="J118" s="118">
        <v>29.63</v>
      </c>
      <c r="K118" s="119" t="s">
        <v>112</v>
      </c>
      <c r="L118" s="120">
        <f t="shared" si="23"/>
        <v>0</v>
      </c>
      <c r="M118" s="121"/>
      <c r="N118" s="122" t="s">
        <v>113</v>
      </c>
      <c r="O118" s="123"/>
      <c r="P118" s="118">
        <v>1.1399999999999999</v>
      </c>
      <c r="Q118" s="119" t="s">
        <v>114</v>
      </c>
      <c r="R118" s="120">
        <f t="shared" si="15"/>
        <v>1</v>
      </c>
      <c r="S118" s="121">
        <v>6.0000000000000001E-3</v>
      </c>
      <c r="T118" s="124" t="s">
        <v>115</v>
      </c>
      <c r="U118" s="123">
        <f t="shared" si="16"/>
        <v>0</v>
      </c>
      <c r="V118" s="125"/>
      <c r="W118" s="126" t="s">
        <v>116</v>
      </c>
      <c r="X118" s="120">
        <f t="shared" si="17"/>
        <v>0</v>
      </c>
      <c r="Y118" s="122"/>
      <c r="Z118" s="124" t="s">
        <v>112</v>
      </c>
      <c r="AA118" s="123">
        <f t="shared" si="18"/>
        <v>0</v>
      </c>
      <c r="AB118" s="118">
        <v>100</v>
      </c>
      <c r="AC118" s="126" t="s">
        <v>112</v>
      </c>
      <c r="AD118" s="120">
        <f t="shared" si="19"/>
        <v>1</v>
      </c>
      <c r="AE118" s="124">
        <v>0</v>
      </c>
      <c r="AF118" s="124" t="s">
        <v>113</v>
      </c>
      <c r="AG118" s="123">
        <f t="shared" si="20"/>
        <v>0</v>
      </c>
      <c r="AH118" s="118" t="s">
        <v>356</v>
      </c>
      <c r="AI118" s="126" t="s">
        <v>117</v>
      </c>
      <c r="AJ118" s="120"/>
      <c r="AK118" s="124" t="s">
        <v>357</v>
      </c>
      <c r="AL118" s="124" t="s">
        <v>116</v>
      </c>
      <c r="AM118" s="123"/>
      <c r="AN118" s="118">
        <v>0</v>
      </c>
      <c r="AO118" s="126" t="s">
        <v>112</v>
      </c>
      <c r="AP118" s="120">
        <f t="shared" si="22"/>
        <v>0</v>
      </c>
      <c r="AQ118" s="237"/>
      <c r="AR118" s="122" t="s">
        <v>355</v>
      </c>
      <c r="AS118" s="239"/>
      <c r="AT118" s="127"/>
    </row>
    <row r="119" spans="1:46" ht="30" x14ac:dyDescent="0.25">
      <c r="A119" s="128" t="s">
        <v>238</v>
      </c>
      <c r="B119" s="116" t="s">
        <v>241</v>
      </c>
      <c r="C119" s="117" t="s">
        <v>109</v>
      </c>
      <c r="D119" s="118">
        <v>0.01</v>
      </c>
      <c r="E119" s="119" t="s">
        <v>110</v>
      </c>
      <c r="F119" s="120">
        <f t="shared" si="13"/>
        <v>0</v>
      </c>
      <c r="G119" s="121">
        <v>9.58</v>
      </c>
      <c r="H119" s="122" t="s">
        <v>111</v>
      </c>
      <c r="I119" s="123">
        <f t="shared" si="14"/>
        <v>1</v>
      </c>
      <c r="J119" s="118">
        <v>33.33</v>
      </c>
      <c r="K119" s="119" t="s">
        <v>112</v>
      </c>
      <c r="L119" s="120">
        <f t="shared" si="23"/>
        <v>0</v>
      </c>
      <c r="M119" s="121"/>
      <c r="N119" s="122" t="s">
        <v>113</v>
      </c>
      <c r="O119" s="123"/>
      <c r="P119" s="118">
        <v>0</v>
      </c>
      <c r="Q119" s="119" t="s">
        <v>114</v>
      </c>
      <c r="R119" s="120">
        <f t="shared" si="15"/>
        <v>0</v>
      </c>
      <c r="S119" s="121">
        <v>2E-3</v>
      </c>
      <c r="T119" s="124" t="s">
        <v>115</v>
      </c>
      <c r="U119" s="123">
        <f t="shared" si="16"/>
        <v>0</v>
      </c>
      <c r="V119" s="125"/>
      <c r="W119" s="126" t="s">
        <v>116</v>
      </c>
      <c r="X119" s="120">
        <f t="shared" si="17"/>
        <v>0</v>
      </c>
      <c r="Y119" s="122"/>
      <c r="Z119" s="124" t="s">
        <v>112</v>
      </c>
      <c r="AA119" s="123">
        <f t="shared" si="18"/>
        <v>0</v>
      </c>
      <c r="AB119" s="118">
        <v>50</v>
      </c>
      <c r="AC119" s="126" t="s">
        <v>112</v>
      </c>
      <c r="AD119" s="120">
        <f t="shared" si="19"/>
        <v>0</v>
      </c>
      <c r="AE119" s="124">
        <v>0</v>
      </c>
      <c r="AF119" s="124" t="s">
        <v>113</v>
      </c>
      <c r="AG119" s="123">
        <f t="shared" si="20"/>
        <v>0</v>
      </c>
      <c r="AH119" s="118" t="s">
        <v>356</v>
      </c>
      <c r="AI119" s="126" t="s">
        <v>117</v>
      </c>
      <c r="AJ119" s="120"/>
      <c r="AK119" s="124" t="s">
        <v>357</v>
      </c>
      <c r="AL119" s="124" t="s">
        <v>116</v>
      </c>
      <c r="AM119" s="123"/>
      <c r="AN119" s="118">
        <v>0</v>
      </c>
      <c r="AO119" s="126" t="s">
        <v>112</v>
      </c>
      <c r="AP119" s="120">
        <f t="shared" si="22"/>
        <v>0</v>
      </c>
      <c r="AQ119" s="237"/>
      <c r="AR119" s="122" t="s">
        <v>355</v>
      </c>
      <c r="AS119" s="239"/>
      <c r="AT119" s="127"/>
    </row>
    <row r="120" spans="1:46" ht="30" x14ac:dyDescent="0.25">
      <c r="A120" s="128" t="s">
        <v>238</v>
      </c>
      <c r="B120" s="116" t="s">
        <v>242</v>
      </c>
      <c r="C120" s="117" t="s">
        <v>109</v>
      </c>
      <c r="D120" s="118">
        <v>0.02</v>
      </c>
      <c r="E120" s="119" t="s">
        <v>110</v>
      </c>
      <c r="F120" s="120">
        <f t="shared" si="13"/>
        <v>0</v>
      </c>
      <c r="G120" s="121">
        <v>0</v>
      </c>
      <c r="H120" s="122" t="s">
        <v>111</v>
      </c>
      <c r="I120" s="123">
        <f t="shared" si="14"/>
        <v>0</v>
      </c>
      <c r="J120" s="118">
        <v>29.63</v>
      </c>
      <c r="K120" s="119" t="s">
        <v>112</v>
      </c>
      <c r="L120" s="120">
        <f t="shared" si="23"/>
        <v>0</v>
      </c>
      <c r="M120" s="121"/>
      <c r="N120" s="122" t="s">
        <v>113</v>
      </c>
      <c r="O120" s="123"/>
      <c r="P120" s="118">
        <v>0</v>
      </c>
      <c r="Q120" s="119" t="s">
        <v>114</v>
      </c>
      <c r="R120" s="120">
        <f t="shared" si="15"/>
        <v>0</v>
      </c>
      <c r="S120" s="121">
        <v>0</v>
      </c>
      <c r="T120" s="124" t="s">
        <v>115</v>
      </c>
      <c r="U120" s="123">
        <f t="shared" si="16"/>
        <v>0</v>
      </c>
      <c r="V120" s="125"/>
      <c r="W120" s="126" t="s">
        <v>116</v>
      </c>
      <c r="X120" s="120">
        <f t="shared" si="17"/>
        <v>0</v>
      </c>
      <c r="Y120" s="122"/>
      <c r="Z120" s="124" t="s">
        <v>112</v>
      </c>
      <c r="AA120" s="123">
        <f t="shared" si="18"/>
        <v>0</v>
      </c>
      <c r="AB120" s="118">
        <v>100</v>
      </c>
      <c r="AC120" s="126" t="s">
        <v>112</v>
      </c>
      <c r="AD120" s="120">
        <f t="shared" si="19"/>
        <v>1</v>
      </c>
      <c r="AE120" s="124">
        <v>0</v>
      </c>
      <c r="AF120" s="124" t="s">
        <v>113</v>
      </c>
      <c r="AG120" s="123">
        <f t="shared" si="20"/>
        <v>0</v>
      </c>
      <c r="AH120" s="118" t="s">
        <v>356</v>
      </c>
      <c r="AI120" s="126" t="s">
        <v>117</v>
      </c>
      <c r="AJ120" s="120"/>
      <c r="AK120" s="124" t="s">
        <v>357</v>
      </c>
      <c r="AL120" s="124" t="s">
        <v>116</v>
      </c>
      <c r="AM120" s="123"/>
      <c r="AN120" s="118">
        <v>0</v>
      </c>
      <c r="AO120" s="126" t="s">
        <v>112</v>
      </c>
      <c r="AP120" s="120">
        <f t="shared" si="22"/>
        <v>0</v>
      </c>
      <c r="AQ120" s="237"/>
      <c r="AR120" s="122" t="s">
        <v>355</v>
      </c>
      <c r="AS120" s="239"/>
      <c r="AT120" s="127"/>
    </row>
    <row r="121" spans="1:46" ht="30" x14ac:dyDescent="0.25">
      <c r="A121" s="128" t="s">
        <v>243</v>
      </c>
      <c r="B121" s="116" t="s">
        <v>244</v>
      </c>
      <c r="C121" s="117" t="s">
        <v>109</v>
      </c>
      <c r="D121" s="118">
        <v>0.01</v>
      </c>
      <c r="E121" s="119" t="s">
        <v>110</v>
      </c>
      <c r="F121" s="120">
        <f t="shared" si="13"/>
        <v>0</v>
      </c>
      <c r="G121" s="121">
        <v>2.56</v>
      </c>
      <c r="H121" s="122" t="s">
        <v>111</v>
      </c>
      <c r="I121" s="123">
        <f t="shared" si="14"/>
        <v>1</v>
      </c>
      <c r="J121" s="118">
        <v>25.93</v>
      </c>
      <c r="K121" s="119" t="s">
        <v>112</v>
      </c>
      <c r="L121" s="120">
        <f t="shared" si="23"/>
        <v>0</v>
      </c>
      <c r="M121" s="121"/>
      <c r="N121" s="122" t="s">
        <v>113</v>
      </c>
      <c r="O121" s="123"/>
      <c r="P121" s="118">
        <v>0</v>
      </c>
      <c r="Q121" s="119" t="s">
        <v>114</v>
      </c>
      <c r="R121" s="120">
        <f t="shared" si="15"/>
        <v>0</v>
      </c>
      <c r="S121" s="121">
        <v>0</v>
      </c>
      <c r="T121" s="124" t="s">
        <v>115</v>
      </c>
      <c r="U121" s="123">
        <f t="shared" si="16"/>
        <v>0</v>
      </c>
      <c r="V121" s="125"/>
      <c r="W121" s="126" t="s">
        <v>116</v>
      </c>
      <c r="X121" s="120">
        <f t="shared" si="17"/>
        <v>0</v>
      </c>
      <c r="Y121" s="122"/>
      <c r="Z121" s="124" t="s">
        <v>112</v>
      </c>
      <c r="AA121" s="123">
        <f t="shared" si="18"/>
        <v>0</v>
      </c>
      <c r="AB121" s="118">
        <v>0</v>
      </c>
      <c r="AC121" s="126" t="s">
        <v>112</v>
      </c>
      <c r="AD121" s="120">
        <f t="shared" si="19"/>
        <v>0</v>
      </c>
      <c r="AE121" s="124">
        <v>2.56</v>
      </c>
      <c r="AF121" s="124" t="s">
        <v>113</v>
      </c>
      <c r="AG121" s="123">
        <f t="shared" si="20"/>
        <v>0</v>
      </c>
      <c r="AH121" s="118">
        <v>0</v>
      </c>
      <c r="AI121" s="126" t="s">
        <v>117</v>
      </c>
      <c r="AJ121" s="120">
        <f t="shared" si="24"/>
        <v>0</v>
      </c>
      <c r="AK121" s="124" t="s">
        <v>357</v>
      </c>
      <c r="AL121" s="124" t="s">
        <v>116</v>
      </c>
      <c r="AM121" s="123"/>
      <c r="AN121" s="118">
        <v>0</v>
      </c>
      <c r="AO121" s="126" t="s">
        <v>112</v>
      </c>
      <c r="AP121" s="120">
        <f t="shared" si="22"/>
        <v>0</v>
      </c>
      <c r="AQ121" s="237">
        <v>47.78</v>
      </c>
      <c r="AR121" s="122" t="s">
        <v>355</v>
      </c>
      <c r="AS121" s="239">
        <f>IF(AQ121&gt;=60,1,0)</f>
        <v>0</v>
      </c>
      <c r="AT121" s="127"/>
    </row>
    <row r="122" spans="1:46" ht="30" x14ac:dyDescent="0.25">
      <c r="A122" s="128" t="s">
        <v>243</v>
      </c>
      <c r="B122" s="116" t="s">
        <v>245</v>
      </c>
      <c r="C122" s="117" t="s">
        <v>109</v>
      </c>
      <c r="D122" s="118">
        <v>0</v>
      </c>
      <c r="E122" s="119" t="s">
        <v>110</v>
      </c>
      <c r="F122" s="120">
        <f t="shared" si="13"/>
        <v>0</v>
      </c>
      <c r="G122" s="121">
        <v>0</v>
      </c>
      <c r="H122" s="122" t="s">
        <v>111</v>
      </c>
      <c r="I122" s="123">
        <f t="shared" si="14"/>
        <v>0</v>
      </c>
      <c r="J122" s="118">
        <v>11.11</v>
      </c>
      <c r="K122" s="119" t="s">
        <v>112</v>
      </c>
      <c r="L122" s="120">
        <f t="shared" si="23"/>
        <v>0</v>
      </c>
      <c r="M122" s="121"/>
      <c r="N122" s="122" t="s">
        <v>113</v>
      </c>
      <c r="O122" s="123"/>
      <c r="P122" s="118">
        <v>0</v>
      </c>
      <c r="Q122" s="119" t="s">
        <v>114</v>
      </c>
      <c r="R122" s="120">
        <f t="shared" si="15"/>
        <v>0</v>
      </c>
      <c r="S122" s="121">
        <v>0</v>
      </c>
      <c r="T122" s="124" t="s">
        <v>115</v>
      </c>
      <c r="U122" s="123">
        <f t="shared" si="16"/>
        <v>0</v>
      </c>
      <c r="V122" s="125"/>
      <c r="W122" s="126" t="s">
        <v>116</v>
      </c>
      <c r="X122" s="120">
        <f t="shared" si="17"/>
        <v>0</v>
      </c>
      <c r="Y122" s="122"/>
      <c r="Z122" s="124" t="s">
        <v>112</v>
      </c>
      <c r="AA122" s="123">
        <f t="shared" si="18"/>
        <v>0</v>
      </c>
      <c r="AB122" s="118">
        <v>0</v>
      </c>
      <c r="AC122" s="126" t="s">
        <v>112</v>
      </c>
      <c r="AD122" s="120">
        <f t="shared" si="19"/>
        <v>0</v>
      </c>
      <c r="AE122" s="124">
        <v>2.1800000000000002</v>
      </c>
      <c r="AF122" s="124" t="s">
        <v>113</v>
      </c>
      <c r="AG122" s="123">
        <f t="shared" si="20"/>
        <v>0</v>
      </c>
      <c r="AH122" s="118" t="s">
        <v>356</v>
      </c>
      <c r="AI122" s="126" t="s">
        <v>117</v>
      </c>
      <c r="AJ122" s="120"/>
      <c r="AK122" s="124" t="s">
        <v>357</v>
      </c>
      <c r="AL122" s="124" t="s">
        <v>116</v>
      </c>
      <c r="AM122" s="123"/>
      <c r="AN122" s="118">
        <v>0</v>
      </c>
      <c r="AO122" s="126" t="s">
        <v>112</v>
      </c>
      <c r="AP122" s="120">
        <f t="shared" si="22"/>
        <v>0</v>
      </c>
      <c r="AQ122" s="237"/>
      <c r="AR122" s="122" t="s">
        <v>355</v>
      </c>
      <c r="AS122" s="239"/>
      <c r="AT122" s="127"/>
    </row>
    <row r="123" spans="1:46" ht="30" x14ac:dyDescent="0.25">
      <c r="A123" s="128" t="s">
        <v>243</v>
      </c>
      <c r="B123" s="116" t="s">
        <v>246</v>
      </c>
      <c r="C123" s="117" t="s">
        <v>109</v>
      </c>
      <c r="D123" s="118">
        <v>0.01</v>
      </c>
      <c r="E123" s="119" t="s">
        <v>110</v>
      </c>
      <c r="F123" s="120">
        <f t="shared" si="13"/>
        <v>0</v>
      </c>
      <c r="G123" s="121">
        <v>10.23</v>
      </c>
      <c r="H123" s="122" t="s">
        <v>111</v>
      </c>
      <c r="I123" s="123">
        <f t="shared" si="14"/>
        <v>1</v>
      </c>
      <c r="J123" s="118">
        <v>33.33</v>
      </c>
      <c r="K123" s="119" t="s">
        <v>112</v>
      </c>
      <c r="L123" s="120">
        <f t="shared" si="23"/>
        <v>0</v>
      </c>
      <c r="M123" s="121"/>
      <c r="N123" s="122" t="s">
        <v>113</v>
      </c>
      <c r="O123" s="123"/>
      <c r="P123" s="118">
        <v>0</v>
      </c>
      <c r="Q123" s="119" t="s">
        <v>114</v>
      </c>
      <c r="R123" s="120">
        <f t="shared" si="15"/>
        <v>0</v>
      </c>
      <c r="S123" s="121">
        <v>5.0000000000000001E-3</v>
      </c>
      <c r="T123" s="124" t="s">
        <v>115</v>
      </c>
      <c r="U123" s="123">
        <f t="shared" si="16"/>
        <v>0</v>
      </c>
      <c r="V123" s="125"/>
      <c r="W123" s="126" t="s">
        <v>116</v>
      </c>
      <c r="X123" s="120">
        <f t="shared" si="17"/>
        <v>0</v>
      </c>
      <c r="Y123" s="122"/>
      <c r="Z123" s="124" t="s">
        <v>112</v>
      </c>
      <c r="AA123" s="123">
        <f t="shared" si="18"/>
        <v>0</v>
      </c>
      <c r="AB123" s="118">
        <v>0</v>
      </c>
      <c r="AC123" s="126" t="s">
        <v>112</v>
      </c>
      <c r="AD123" s="120">
        <f t="shared" si="19"/>
        <v>0</v>
      </c>
      <c r="AE123" s="124">
        <v>2.37</v>
      </c>
      <c r="AF123" s="124" t="s">
        <v>113</v>
      </c>
      <c r="AG123" s="123">
        <f t="shared" si="20"/>
        <v>0</v>
      </c>
      <c r="AH123" s="118">
        <v>0</v>
      </c>
      <c r="AI123" s="126" t="s">
        <v>117</v>
      </c>
      <c r="AJ123" s="120">
        <f t="shared" si="24"/>
        <v>0</v>
      </c>
      <c r="AK123" s="124" t="s">
        <v>357</v>
      </c>
      <c r="AL123" s="124" t="s">
        <v>116</v>
      </c>
      <c r="AM123" s="123"/>
      <c r="AN123" s="118">
        <v>0</v>
      </c>
      <c r="AO123" s="126" t="s">
        <v>112</v>
      </c>
      <c r="AP123" s="120">
        <f t="shared" si="22"/>
        <v>0</v>
      </c>
      <c r="AQ123" s="237"/>
      <c r="AR123" s="122" t="s">
        <v>355</v>
      </c>
      <c r="AS123" s="239"/>
      <c r="AT123" s="127"/>
    </row>
    <row r="124" spans="1:46" ht="30" x14ac:dyDescent="0.25">
      <c r="A124" s="128" t="s">
        <v>243</v>
      </c>
      <c r="B124" s="116" t="s">
        <v>247</v>
      </c>
      <c r="C124" s="117" t="s">
        <v>109</v>
      </c>
      <c r="D124" s="118">
        <v>0.01</v>
      </c>
      <c r="E124" s="119" t="s">
        <v>110</v>
      </c>
      <c r="F124" s="120">
        <f t="shared" si="13"/>
        <v>0</v>
      </c>
      <c r="G124" s="121">
        <v>0</v>
      </c>
      <c r="H124" s="122" t="s">
        <v>111</v>
      </c>
      <c r="I124" s="123">
        <f t="shared" si="14"/>
        <v>0</v>
      </c>
      <c r="J124" s="118">
        <v>25.93</v>
      </c>
      <c r="K124" s="119" t="s">
        <v>112</v>
      </c>
      <c r="L124" s="120">
        <f t="shared" si="23"/>
        <v>0</v>
      </c>
      <c r="M124" s="121"/>
      <c r="N124" s="122" t="s">
        <v>113</v>
      </c>
      <c r="O124" s="123"/>
      <c r="P124" s="118">
        <v>3.24</v>
      </c>
      <c r="Q124" s="119" t="s">
        <v>114</v>
      </c>
      <c r="R124" s="120">
        <f t="shared" si="15"/>
        <v>1</v>
      </c>
      <c r="S124" s="121">
        <v>1.6E-2</v>
      </c>
      <c r="T124" s="124" t="s">
        <v>115</v>
      </c>
      <c r="U124" s="123">
        <f t="shared" si="16"/>
        <v>0</v>
      </c>
      <c r="V124" s="125"/>
      <c r="W124" s="126" t="s">
        <v>116</v>
      </c>
      <c r="X124" s="120">
        <f t="shared" si="17"/>
        <v>0</v>
      </c>
      <c r="Y124" s="122"/>
      <c r="Z124" s="124" t="s">
        <v>112</v>
      </c>
      <c r="AA124" s="123">
        <f t="shared" si="18"/>
        <v>0</v>
      </c>
      <c r="AB124" s="118">
        <v>0</v>
      </c>
      <c r="AC124" s="126" t="s">
        <v>112</v>
      </c>
      <c r="AD124" s="120">
        <f t="shared" si="19"/>
        <v>0</v>
      </c>
      <c r="AE124" s="124">
        <v>0</v>
      </c>
      <c r="AF124" s="124" t="s">
        <v>113</v>
      </c>
      <c r="AG124" s="123">
        <f t="shared" si="20"/>
        <v>0</v>
      </c>
      <c r="AH124" s="118" t="s">
        <v>356</v>
      </c>
      <c r="AI124" s="126" t="s">
        <v>117</v>
      </c>
      <c r="AJ124" s="120"/>
      <c r="AK124" s="124" t="s">
        <v>357</v>
      </c>
      <c r="AL124" s="124" t="s">
        <v>116</v>
      </c>
      <c r="AM124" s="123"/>
      <c r="AN124" s="118">
        <v>0</v>
      </c>
      <c r="AO124" s="126" t="s">
        <v>112</v>
      </c>
      <c r="AP124" s="120">
        <f t="shared" si="22"/>
        <v>0</v>
      </c>
      <c r="AQ124" s="237"/>
      <c r="AR124" s="122" t="s">
        <v>355</v>
      </c>
      <c r="AS124" s="239"/>
      <c r="AT124" s="127"/>
    </row>
    <row r="125" spans="1:46" ht="30" x14ac:dyDescent="0.25">
      <c r="A125" s="128" t="s">
        <v>248</v>
      </c>
      <c r="B125" s="116" t="s">
        <v>249</v>
      </c>
      <c r="C125" s="117" t="s">
        <v>109</v>
      </c>
      <c r="D125" s="118">
        <v>0.01</v>
      </c>
      <c r="E125" s="119" t="s">
        <v>110</v>
      </c>
      <c r="F125" s="120">
        <f t="shared" si="13"/>
        <v>0</v>
      </c>
      <c r="G125" s="121">
        <v>5.47</v>
      </c>
      <c r="H125" s="122" t="s">
        <v>111</v>
      </c>
      <c r="I125" s="123">
        <f t="shared" si="14"/>
        <v>1</v>
      </c>
      <c r="J125" s="118">
        <v>37.04</v>
      </c>
      <c r="K125" s="119" t="s">
        <v>112</v>
      </c>
      <c r="L125" s="120">
        <f t="shared" si="23"/>
        <v>0</v>
      </c>
      <c r="M125" s="121"/>
      <c r="N125" s="122" t="s">
        <v>113</v>
      </c>
      <c r="O125" s="123"/>
      <c r="P125" s="118">
        <v>0.35</v>
      </c>
      <c r="Q125" s="119" t="s">
        <v>114</v>
      </c>
      <c r="R125" s="120">
        <f t="shared" si="15"/>
        <v>0</v>
      </c>
      <c r="S125" s="121">
        <v>1.2999999999999999E-2</v>
      </c>
      <c r="T125" s="124" t="s">
        <v>115</v>
      </c>
      <c r="U125" s="123">
        <f t="shared" si="16"/>
        <v>0</v>
      </c>
      <c r="V125" s="125"/>
      <c r="W125" s="126" t="s">
        <v>116</v>
      </c>
      <c r="X125" s="120">
        <f t="shared" si="17"/>
        <v>0</v>
      </c>
      <c r="Y125" s="122"/>
      <c r="Z125" s="124" t="s">
        <v>112</v>
      </c>
      <c r="AA125" s="123">
        <f t="shared" si="18"/>
        <v>0</v>
      </c>
      <c r="AB125" s="118">
        <v>0</v>
      </c>
      <c r="AC125" s="126" t="s">
        <v>112</v>
      </c>
      <c r="AD125" s="120">
        <f t="shared" si="19"/>
        <v>0</v>
      </c>
      <c r="AE125" s="124">
        <v>4.26</v>
      </c>
      <c r="AF125" s="124" t="s">
        <v>113</v>
      </c>
      <c r="AG125" s="123">
        <f t="shared" si="20"/>
        <v>0</v>
      </c>
      <c r="AH125" s="118" t="s">
        <v>356</v>
      </c>
      <c r="AI125" s="126" t="s">
        <v>117</v>
      </c>
      <c r="AJ125" s="120"/>
      <c r="AK125" s="124" t="s">
        <v>357</v>
      </c>
      <c r="AL125" s="124" t="s">
        <v>116</v>
      </c>
      <c r="AM125" s="123"/>
      <c r="AN125" s="118">
        <v>0</v>
      </c>
      <c r="AO125" s="126" t="s">
        <v>112</v>
      </c>
      <c r="AP125" s="120">
        <f t="shared" si="22"/>
        <v>0</v>
      </c>
      <c r="AQ125" s="196">
        <v>8.6999999999999993</v>
      </c>
      <c r="AR125" s="122" t="s">
        <v>355</v>
      </c>
      <c r="AS125" s="129">
        <f>IF(AQ125&gt;=60,1,0)</f>
        <v>0</v>
      </c>
      <c r="AT125" s="127"/>
    </row>
    <row r="126" spans="1:46" ht="30" x14ac:dyDescent="0.25">
      <c r="A126" s="128" t="s">
        <v>250</v>
      </c>
      <c r="B126" s="116" t="s">
        <v>251</v>
      </c>
      <c r="C126" s="117" t="s">
        <v>109</v>
      </c>
      <c r="D126" s="118">
        <v>0.02</v>
      </c>
      <c r="E126" s="119" t="s">
        <v>110</v>
      </c>
      <c r="F126" s="120">
        <f t="shared" si="13"/>
        <v>0</v>
      </c>
      <c r="G126" s="121">
        <v>1.43</v>
      </c>
      <c r="H126" s="122" t="s">
        <v>111</v>
      </c>
      <c r="I126" s="123">
        <f t="shared" si="14"/>
        <v>1</v>
      </c>
      <c r="J126" s="118">
        <v>25.93</v>
      </c>
      <c r="K126" s="119" t="s">
        <v>112</v>
      </c>
      <c r="L126" s="120">
        <f t="shared" si="23"/>
        <v>0</v>
      </c>
      <c r="M126" s="121"/>
      <c r="N126" s="122" t="s">
        <v>113</v>
      </c>
      <c r="O126" s="123"/>
      <c r="P126" s="118">
        <v>0</v>
      </c>
      <c r="Q126" s="119" t="s">
        <v>114</v>
      </c>
      <c r="R126" s="120">
        <f t="shared" si="15"/>
        <v>0</v>
      </c>
      <c r="S126" s="121">
        <v>8.9999999999999993E-3</v>
      </c>
      <c r="T126" s="124" t="s">
        <v>115</v>
      </c>
      <c r="U126" s="123">
        <f t="shared" si="16"/>
        <v>0</v>
      </c>
      <c r="V126" s="125"/>
      <c r="W126" s="126" t="s">
        <v>116</v>
      </c>
      <c r="X126" s="120">
        <f t="shared" si="17"/>
        <v>0</v>
      </c>
      <c r="Y126" s="122"/>
      <c r="Z126" s="124" t="s">
        <v>112</v>
      </c>
      <c r="AA126" s="123">
        <f t="shared" si="18"/>
        <v>0</v>
      </c>
      <c r="AB126" s="118">
        <v>0</v>
      </c>
      <c r="AC126" s="126" t="s">
        <v>112</v>
      </c>
      <c r="AD126" s="120">
        <f t="shared" si="19"/>
        <v>0</v>
      </c>
      <c r="AE126" s="124">
        <v>3.21</v>
      </c>
      <c r="AF126" s="124" t="s">
        <v>113</v>
      </c>
      <c r="AG126" s="123">
        <f t="shared" si="20"/>
        <v>0</v>
      </c>
      <c r="AH126" s="118" t="s">
        <v>356</v>
      </c>
      <c r="AI126" s="126" t="s">
        <v>117</v>
      </c>
      <c r="AJ126" s="120"/>
      <c r="AK126" s="124" t="s">
        <v>357</v>
      </c>
      <c r="AL126" s="124" t="s">
        <v>116</v>
      </c>
      <c r="AM126" s="123"/>
      <c r="AN126" s="118">
        <v>0</v>
      </c>
      <c r="AO126" s="126" t="s">
        <v>112</v>
      </c>
      <c r="AP126" s="120">
        <f t="shared" si="22"/>
        <v>0</v>
      </c>
      <c r="AQ126" s="237">
        <v>60.95</v>
      </c>
      <c r="AR126" s="122" t="s">
        <v>355</v>
      </c>
      <c r="AS126" s="239">
        <f>IF(AQ126&gt;=60,1,0)</f>
        <v>1</v>
      </c>
      <c r="AT126" s="127"/>
    </row>
    <row r="127" spans="1:46" ht="30" x14ac:dyDescent="0.25">
      <c r="A127" s="128" t="s">
        <v>250</v>
      </c>
      <c r="B127" s="116" t="s">
        <v>252</v>
      </c>
      <c r="C127" s="117" t="s">
        <v>109</v>
      </c>
      <c r="D127" s="118">
        <v>0.02</v>
      </c>
      <c r="E127" s="119" t="s">
        <v>110</v>
      </c>
      <c r="F127" s="120">
        <f t="shared" si="13"/>
        <v>0</v>
      </c>
      <c r="G127" s="121">
        <v>0</v>
      </c>
      <c r="H127" s="122" t="s">
        <v>111</v>
      </c>
      <c r="I127" s="123">
        <f t="shared" si="14"/>
        <v>0</v>
      </c>
      <c r="J127" s="118">
        <v>25.93</v>
      </c>
      <c r="K127" s="119" t="s">
        <v>112</v>
      </c>
      <c r="L127" s="120">
        <f t="shared" si="23"/>
        <v>0</v>
      </c>
      <c r="M127" s="121"/>
      <c r="N127" s="122" t="s">
        <v>113</v>
      </c>
      <c r="O127" s="123"/>
      <c r="P127" s="118">
        <v>0</v>
      </c>
      <c r="Q127" s="119" t="s">
        <v>114</v>
      </c>
      <c r="R127" s="120">
        <f t="shared" si="15"/>
        <v>0</v>
      </c>
      <c r="S127" s="121">
        <v>8.9999999999999993E-3</v>
      </c>
      <c r="T127" s="124" t="s">
        <v>115</v>
      </c>
      <c r="U127" s="123">
        <f t="shared" si="16"/>
        <v>0</v>
      </c>
      <c r="V127" s="125"/>
      <c r="W127" s="126" t="s">
        <v>116</v>
      </c>
      <c r="X127" s="120">
        <f t="shared" si="17"/>
        <v>0</v>
      </c>
      <c r="Y127" s="122"/>
      <c r="Z127" s="124" t="s">
        <v>112</v>
      </c>
      <c r="AA127" s="123">
        <f t="shared" si="18"/>
        <v>0</v>
      </c>
      <c r="AB127" s="118">
        <v>0</v>
      </c>
      <c r="AC127" s="126" t="s">
        <v>112</v>
      </c>
      <c r="AD127" s="120">
        <f t="shared" si="19"/>
        <v>0</v>
      </c>
      <c r="AE127" s="124">
        <v>1.5</v>
      </c>
      <c r="AF127" s="124" t="s">
        <v>113</v>
      </c>
      <c r="AG127" s="123">
        <f t="shared" si="20"/>
        <v>0</v>
      </c>
      <c r="AH127" s="118" t="s">
        <v>356</v>
      </c>
      <c r="AI127" s="126" t="s">
        <v>117</v>
      </c>
      <c r="AJ127" s="120"/>
      <c r="AK127" s="124" t="s">
        <v>357</v>
      </c>
      <c r="AL127" s="124" t="s">
        <v>116</v>
      </c>
      <c r="AM127" s="123"/>
      <c r="AN127" s="118">
        <v>0</v>
      </c>
      <c r="AO127" s="126" t="s">
        <v>112</v>
      </c>
      <c r="AP127" s="120">
        <f t="shared" si="22"/>
        <v>0</v>
      </c>
      <c r="AQ127" s="237"/>
      <c r="AR127" s="122" t="s">
        <v>355</v>
      </c>
      <c r="AS127" s="239"/>
      <c r="AT127" s="127"/>
    </row>
    <row r="128" spans="1:46" ht="30" x14ac:dyDescent="0.25">
      <c r="A128" s="128" t="s">
        <v>253</v>
      </c>
      <c r="B128" s="116" t="s">
        <v>254</v>
      </c>
      <c r="C128" s="117" t="s">
        <v>109</v>
      </c>
      <c r="D128" s="118">
        <v>0.02</v>
      </c>
      <c r="E128" s="119" t="s">
        <v>110</v>
      </c>
      <c r="F128" s="120">
        <f t="shared" si="13"/>
        <v>0</v>
      </c>
      <c r="G128" s="121">
        <v>0</v>
      </c>
      <c r="H128" s="122" t="s">
        <v>111</v>
      </c>
      <c r="I128" s="123">
        <f t="shared" si="14"/>
        <v>0</v>
      </c>
      <c r="J128" s="118">
        <v>0</v>
      </c>
      <c r="K128" s="119" t="s">
        <v>112</v>
      </c>
      <c r="L128" s="120">
        <f t="shared" si="23"/>
        <v>0</v>
      </c>
      <c r="M128" s="121"/>
      <c r="N128" s="122" t="s">
        <v>113</v>
      </c>
      <c r="O128" s="123"/>
      <c r="P128" s="118">
        <v>0</v>
      </c>
      <c r="Q128" s="119" t="s">
        <v>114</v>
      </c>
      <c r="R128" s="120">
        <f t="shared" si="15"/>
        <v>0</v>
      </c>
      <c r="S128" s="121">
        <v>2.4E-2</v>
      </c>
      <c r="T128" s="124" t="s">
        <v>115</v>
      </c>
      <c r="U128" s="123">
        <f t="shared" si="16"/>
        <v>0</v>
      </c>
      <c r="V128" s="125"/>
      <c r="W128" s="126" t="s">
        <v>116</v>
      </c>
      <c r="X128" s="120">
        <f t="shared" si="17"/>
        <v>0</v>
      </c>
      <c r="Y128" s="122"/>
      <c r="Z128" s="124" t="s">
        <v>112</v>
      </c>
      <c r="AA128" s="123">
        <f t="shared" si="18"/>
        <v>0</v>
      </c>
      <c r="AB128" s="118">
        <v>0</v>
      </c>
      <c r="AC128" s="126" t="s">
        <v>112</v>
      </c>
      <c r="AD128" s="120">
        <f t="shared" si="19"/>
        <v>0</v>
      </c>
      <c r="AE128" s="124">
        <v>4.6900000000000004</v>
      </c>
      <c r="AF128" s="124" t="s">
        <v>113</v>
      </c>
      <c r="AG128" s="123">
        <f t="shared" si="20"/>
        <v>0</v>
      </c>
      <c r="AH128" s="118" t="s">
        <v>356</v>
      </c>
      <c r="AI128" s="126" t="s">
        <v>117</v>
      </c>
      <c r="AJ128" s="120"/>
      <c r="AK128" s="124" t="s">
        <v>357</v>
      </c>
      <c r="AL128" s="124" t="s">
        <v>116</v>
      </c>
      <c r="AM128" s="123"/>
      <c r="AN128" s="118">
        <v>0</v>
      </c>
      <c r="AO128" s="126" t="s">
        <v>112</v>
      </c>
      <c r="AP128" s="120">
        <f t="shared" si="22"/>
        <v>0</v>
      </c>
      <c r="AQ128" s="237">
        <v>96.72</v>
      </c>
      <c r="AR128" s="122" t="s">
        <v>355</v>
      </c>
      <c r="AS128" s="239">
        <f>IF(AQ128&gt;=60,1,0)</f>
        <v>1</v>
      </c>
      <c r="AT128" s="127"/>
    </row>
    <row r="129" spans="1:46" ht="30" x14ac:dyDescent="0.25">
      <c r="A129" s="115" t="s">
        <v>253</v>
      </c>
      <c r="B129" s="116" t="s">
        <v>255</v>
      </c>
      <c r="C129" s="117" t="s">
        <v>109</v>
      </c>
      <c r="D129" s="118">
        <v>0.01</v>
      </c>
      <c r="E129" s="119" t="s">
        <v>110</v>
      </c>
      <c r="F129" s="120">
        <f t="shared" si="13"/>
        <v>0</v>
      </c>
      <c r="G129" s="121">
        <v>11.89</v>
      </c>
      <c r="H129" s="122" t="s">
        <v>111</v>
      </c>
      <c r="I129" s="123">
        <f t="shared" si="14"/>
        <v>1</v>
      </c>
      <c r="J129" s="118">
        <v>0</v>
      </c>
      <c r="K129" s="119" t="s">
        <v>112</v>
      </c>
      <c r="L129" s="120">
        <f t="shared" si="23"/>
        <v>0</v>
      </c>
      <c r="M129" s="121"/>
      <c r="N129" s="122" t="s">
        <v>113</v>
      </c>
      <c r="O129" s="123"/>
      <c r="P129" s="118">
        <v>0</v>
      </c>
      <c r="Q129" s="119" t="s">
        <v>114</v>
      </c>
      <c r="R129" s="120">
        <f t="shared" si="15"/>
        <v>0</v>
      </c>
      <c r="S129" s="121">
        <v>3.2000000000000001E-2</v>
      </c>
      <c r="T129" s="124" t="s">
        <v>115</v>
      </c>
      <c r="U129" s="123">
        <f t="shared" si="16"/>
        <v>1</v>
      </c>
      <c r="V129" s="125"/>
      <c r="W129" s="126" t="s">
        <v>116</v>
      </c>
      <c r="X129" s="120">
        <f t="shared" si="17"/>
        <v>0</v>
      </c>
      <c r="Y129" s="122"/>
      <c r="Z129" s="124" t="s">
        <v>112</v>
      </c>
      <c r="AA129" s="123">
        <f t="shared" si="18"/>
        <v>0</v>
      </c>
      <c r="AB129" s="118">
        <v>0</v>
      </c>
      <c r="AC129" s="126" t="s">
        <v>112</v>
      </c>
      <c r="AD129" s="120">
        <f t="shared" si="19"/>
        <v>0</v>
      </c>
      <c r="AE129" s="124">
        <v>3.34</v>
      </c>
      <c r="AF129" s="124" t="s">
        <v>113</v>
      </c>
      <c r="AG129" s="123">
        <f t="shared" si="20"/>
        <v>0</v>
      </c>
      <c r="AH129" s="118" t="s">
        <v>356</v>
      </c>
      <c r="AI129" s="126" t="s">
        <v>117</v>
      </c>
      <c r="AJ129" s="120"/>
      <c r="AK129" s="124" t="s">
        <v>357</v>
      </c>
      <c r="AL129" s="124" t="s">
        <v>116</v>
      </c>
      <c r="AM129" s="123"/>
      <c r="AN129" s="118">
        <v>0</v>
      </c>
      <c r="AO129" s="126" t="s">
        <v>112</v>
      </c>
      <c r="AP129" s="120">
        <f t="shared" si="22"/>
        <v>0</v>
      </c>
      <c r="AQ129" s="237"/>
      <c r="AR129" s="122" t="s">
        <v>355</v>
      </c>
      <c r="AS129" s="239"/>
      <c r="AT129" s="127"/>
    </row>
    <row r="130" spans="1:46" ht="30" x14ac:dyDescent="0.25">
      <c r="A130" s="115" t="s">
        <v>253</v>
      </c>
      <c r="B130" s="116" t="s">
        <v>256</v>
      </c>
      <c r="C130" s="117" t="s">
        <v>109</v>
      </c>
      <c r="D130" s="118">
        <v>0.01</v>
      </c>
      <c r="E130" s="119" t="s">
        <v>110</v>
      </c>
      <c r="F130" s="120">
        <f t="shared" si="13"/>
        <v>0</v>
      </c>
      <c r="G130" s="121">
        <v>12.69</v>
      </c>
      <c r="H130" s="122" t="s">
        <v>111</v>
      </c>
      <c r="I130" s="123">
        <f t="shared" si="14"/>
        <v>1</v>
      </c>
      <c r="J130" s="118">
        <v>0</v>
      </c>
      <c r="K130" s="119" t="s">
        <v>112</v>
      </c>
      <c r="L130" s="120">
        <f t="shared" si="23"/>
        <v>0</v>
      </c>
      <c r="M130" s="121"/>
      <c r="N130" s="122" t="s">
        <v>113</v>
      </c>
      <c r="O130" s="123"/>
      <c r="P130" s="118">
        <v>3.42</v>
      </c>
      <c r="Q130" s="119" t="s">
        <v>114</v>
      </c>
      <c r="R130" s="120">
        <f t="shared" si="15"/>
        <v>1</v>
      </c>
      <c r="S130" s="121">
        <v>0</v>
      </c>
      <c r="T130" s="124" t="s">
        <v>115</v>
      </c>
      <c r="U130" s="123">
        <f t="shared" si="16"/>
        <v>0</v>
      </c>
      <c r="V130" s="125"/>
      <c r="W130" s="126" t="s">
        <v>116</v>
      </c>
      <c r="X130" s="120">
        <f t="shared" si="17"/>
        <v>0</v>
      </c>
      <c r="Y130" s="122"/>
      <c r="Z130" s="124" t="s">
        <v>112</v>
      </c>
      <c r="AA130" s="123">
        <f t="shared" si="18"/>
        <v>0</v>
      </c>
      <c r="AB130" s="118">
        <v>0</v>
      </c>
      <c r="AC130" s="126" t="s">
        <v>112</v>
      </c>
      <c r="AD130" s="120">
        <f t="shared" si="19"/>
        <v>0</v>
      </c>
      <c r="AE130" s="124">
        <v>3.97</v>
      </c>
      <c r="AF130" s="124" t="s">
        <v>113</v>
      </c>
      <c r="AG130" s="123">
        <f t="shared" si="20"/>
        <v>0</v>
      </c>
      <c r="AH130" s="118" t="s">
        <v>356</v>
      </c>
      <c r="AI130" s="126" t="s">
        <v>117</v>
      </c>
      <c r="AJ130" s="120"/>
      <c r="AK130" s="124" t="s">
        <v>357</v>
      </c>
      <c r="AL130" s="124" t="s">
        <v>116</v>
      </c>
      <c r="AM130" s="123"/>
      <c r="AN130" s="118">
        <v>0</v>
      </c>
      <c r="AO130" s="126" t="s">
        <v>112</v>
      </c>
      <c r="AP130" s="120">
        <f t="shared" si="22"/>
        <v>0</v>
      </c>
      <c r="AQ130" s="237"/>
      <c r="AR130" s="122" t="s">
        <v>355</v>
      </c>
      <c r="AS130" s="239"/>
      <c r="AT130" s="127"/>
    </row>
    <row r="131" spans="1:46" ht="30" x14ac:dyDescent="0.25">
      <c r="A131" s="115" t="s">
        <v>253</v>
      </c>
      <c r="B131" s="116" t="s">
        <v>257</v>
      </c>
      <c r="C131" s="117" t="s">
        <v>109</v>
      </c>
      <c r="D131" s="118">
        <v>0.02</v>
      </c>
      <c r="E131" s="119" t="s">
        <v>110</v>
      </c>
      <c r="F131" s="120">
        <f t="shared" si="13"/>
        <v>0</v>
      </c>
      <c r="G131" s="121">
        <v>0</v>
      </c>
      <c r="H131" s="122" t="s">
        <v>111</v>
      </c>
      <c r="I131" s="123">
        <f t="shared" si="14"/>
        <v>0</v>
      </c>
      <c r="J131" s="118">
        <v>0</v>
      </c>
      <c r="K131" s="119" t="s">
        <v>112</v>
      </c>
      <c r="L131" s="120">
        <f t="shared" si="23"/>
        <v>0</v>
      </c>
      <c r="M131" s="121"/>
      <c r="N131" s="122" t="s">
        <v>113</v>
      </c>
      <c r="O131" s="123"/>
      <c r="P131" s="118">
        <v>0</v>
      </c>
      <c r="Q131" s="119" t="s">
        <v>114</v>
      </c>
      <c r="R131" s="120">
        <f t="shared" si="15"/>
        <v>0</v>
      </c>
      <c r="S131" s="121">
        <v>1.4999999999999999E-2</v>
      </c>
      <c r="T131" s="124" t="s">
        <v>115</v>
      </c>
      <c r="U131" s="123">
        <f t="shared" si="16"/>
        <v>0</v>
      </c>
      <c r="V131" s="125"/>
      <c r="W131" s="126" t="s">
        <v>116</v>
      </c>
      <c r="X131" s="120">
        <f t="shared" si="17"/>
        <v>0</v>
      </c>
      <c r="Y131" s="122"/>
      <c r="Z131" s="124" t="s">
        <v>112</v>
      </c>
      <c r="AA131" s="123">
        <f t="shared" si="18"/>
        <v>0</v>
      </c>
      <c r="AB131" s="118">
        <v>100</v>
      </c>
      <c r="AC131" s="126" t="s">
        <v>112</v>
      </c>
      <c r="AD131" s="120">
        <f t="shared" si="19"/>
        <v>1</v>
      </c>
      <c r="AE131" s="124">
        <v>0</v>
      </c>
      <c r="AF131" s="124" t="s">
        <v>113</v>
      </c>
      <c r="AG131" s="123">
        <f t="shared" si="20"/>
        <v>0</v>
      </c>
      <c r="AH131" s="118" t="s">
        <v>356</v>
      </c>
      <c r="AI131" s="126" t="s">
        <v>117</v>
      </c>
      <c r="AJ131" s="120"/>
      <c r="AK131" s="124">
        <v>0</v>
      </c>
      <c r="AL131" s="124" t="s">
        <v>116</v>
      </c>
      <c r="AM131" s="123">
        <f t="shared" si="21"/>
        <v>0</v>
      </c>
      <c r="AN131" s="118">
        <v>0</v>
      </c>
      <c r="AO131" s="126" t="s">
        <v>112</v>
      </c>
      <c r="AP131" s="120">
        <f t="shared" si="22"/>
        <v>0</v>
      </c>
      <c r="AQ131" s="237"/>
      <c r="AR131" s="122" t="s">
        <v>355</v>
      </c>
      <c r="AS131" s="239"/>
      <c r="AT131" s="127"/>
    </row>
    <row r="132" spans="1:46" ht="30" x14ac:dyDescent="0.25">
      <c r="A132" s="115" t="s">
        <v>258</v>
      </c>
      <c r="B132" s="116" t="s">
        <v>259</v>
      </c>
      <c r="C132" s="117" t="s">
        <v>109</v>
      </c>
      <c r="D132" s="118">
        <v>0</v>
      </c>
      <c r="E132" s="119" t="s">
        <v>110</v>
      </c>
      <c r="F132" s="120">
        <f t="shared" si="13"/>
        <v>0</v>
      </c>
      <c r="G132" s="121">
        <v>0</v>
      </c>
      <c r="H132" s="122" t="s">
        <v>111</v>
      </c>
      <c r="I132" s="123">
        <f t="shared" si="14"/>
        <v>0</v>
      </c>
      <c r="J132" s="118">
        <v>37.04</v>
      </c>
      <c r="K132" s="119" t="s">
        <v>112</v>
      </c>
      <c r="L132" s="120">
        <f t="shared" si="23"/>
        <v>0</v>
      </c>
      <c r="M132" s="121"/>
      <c r="N132" s="122" t="s">
        <v>113</v>
      </c>
      <c r="O132" s="123"/>
      <c r="P132" s="118">
        <v>0</v>
      </c>
      <c r="Q132" s="119" t="s">
        <v>114</v>
      </c>
      <c r="R132" s="120">
        <f t="shared" si="15"/>
        <v>0</v>
      </c>
      <c r="S132" s="121">
        <v>0</v>
      </c>
      <c r="T132" s="124" t="s">
        <v>115</v>
      </c>
      <c r="U132" s="123">
        <f t="shared" si="16"/>
        <v>0</v>
      </c>
      <c r="V132" s="125"/>
      <c r="W132" s="126" t="s">
        <v>116</v>
      </c>
      <c r="X132" s="120">
        <f t="shared" si="17"/>
        <v>0</v>
      </c>
      <c r="Y132" s="122"/>
      <c r="Z132" s="124" t="s">
        <v>112</v>
      </c>
      <c r="AA132" s="123">
        <f t="shared" si="18"/>
        <v>0</v>
      </c>
      <c r="AB132" s="118">
        <v>0</v>
      </c>
      <c r="AC132" s="126" t="s">
        <v>112</v>
      </c>
      <c r="AD132" s="120">
        <f t="shared" si="19"/>
        <v>0</v>
      </c>
      <c r="AE132" s="124">
        <v>6.45</v>
      </c>
      <c r="AF132" s="124" t="s">
        <v>113</v>
      </c>
      <c r="AG132" s="123">
        <f t="shared" si="20"/>
        <v>0</v>
      </c>
      <c r="AH132" s="118" t="s">
        <v>356</v>
      </c>
      <c r="AI132" s="126" t="s">
        <v>117</v>
      </c>
      <c r="AJ132" s="120"/>
      <c r="AK132" s="124">
        <v>100</v>
      </c>
      <c r="AL132" s="124" t="s">
        <v>116</v>
      </c>
      <c r="AM132" s="123">
        <f t="shared" si="21"/>
        <v>1</v>
      </c>
      <c r="AN132" s="118">
        <v>0</v>
      </c>
      <c r="AO132" s="126" t="s">
        <v>112</v>
      </c>
      <c r="AP132" s="120">
        <f t="shared" si="22"/>
        <v>0</v>
      </c>
      <c r="AQ132" s="237">
        <v>40.53</v>
      </c>
      <c r="AR132" s="122" t="s">
        <v>355</v>
      </c>
      <c r="AS132" s="239">
        <f>IF(AQ132&gt;=60,1,0)</f>
        <v>0</v>
      </c>
      <c r="AT132" s="127"/>
    </row>
    <row r="133" spans="1:46" ht="30" x14ac:dyDescent="0.25">
      <c r="A133" s="115" t="s">
        <v>258</v>
      </c>
      <c r="B133" s="116" t="s">
        <v>260</v>
      </c>
      <c r="C133" s="117" t="s">
        <v>109</v>
      </c>
      <c r="D133" s="118">
        <v>0</v>
      </c>
      <c r="E133" s="119" t="s">
        <v>110</v>
      </c>
      <c r="F133" s="120">
        <f t="shared" si="13"/>
        <v>0</v>
      </c>
      <c r="G133" s="121">
        <v>12.96</v>
      </c>
      <c r="H133" s="122" t="s">
        <v>111</v>
      </c>
      <c r="I133" s="123">
        <f t="shared" si="14"/>
        <v>1</v>
      </c>
      <c r="J133" s="118">
        <v>37.04</v>
      </c>
      <c r="K133" s="119" t="s">
        <v>112</v>
      </c>
      <c r="L133" s="120">
        <f t="shared" si="23"/>
        <v>0</v>
      </c>
      <c r="M133" s="121"/>
      <c r="N133" s="122" t="s">
        <v>113</v>
      </c>
      <c r="O133" s="123"/>
      <c r="P133" s="118">
        <v>0</v>
      </c>
      <c r="Q133" s="119" t="s">
        <v>114</v>
      </c>
      <c r="R133" s="120">
        <f t="shared" si="15"/>
        <v>0</v>
      </c>
      <c r="S133" s="121">
        <v>0</v>
      </c>
      <c r="T133" s="124" t="s">
        <v>115</v>
      </c>
      <c r="U133" s="123">
        <f t="shared" si="16"/>
        <v>0</v>
      </c>
      <c r="V133" s="125"/>
      <c r="W133" s="126" t="s">
        <v>116</v>
      </c>
      <c r="X133" s="120">
        <f t="shared" si="17"/>
        <v>0</v>
      </c>
      <c r="Y133" s="122"/>
      <c r="Z133" s="124" t="s">
        <v>112</v>
      </c>
      <c r="AA133" s="123">
        <f t="shared" si="18"/>
        <v>0</v>
      </c>
      <c r="AB133" s="118">
        <v>0</v>
      </c>
      <c r="AC133" s="126" t="s">
        <v>112</v>
      </c>
      <c r="AD133" s="120">
        <f t="shared" si="19"/>
        <v>0</v>
      </c>
      <c r="AE133" s="124">
        <v>1.08</v>
      </c>
      <c r="AF133" s="124" t="s">
        <v>113</v>
      </c>
      <c r="AG133" s="123">
        <f t="shared" si="20"/>
        <v>0</v>
      </c>
      <c r="AH133" s="118" t="s">
        <v>356</v>
      </c>
      <c r="AI133" s="126" t="s">
        <v>117</v>
      </c>
      <c r="AJ133" s="120"/>
      <c r="AK133" s="124" t="s">
        <v>357</v>
      </c>
      <c r="AL133" s="124" t="s">
        <v>116</v>
      </c>
      <c r="AM133" s="123"/>
      <c r="AN133" s="118">
        <v>0</v>
      </c>
      <c r="AO133" s="126" t="s">
        <v>112</v>
      </c>
      <c r="AP133" s="120">
        <f t="shared" si="22"/>
        <v>0</v>
      </c>
      <c r="AQ133" s="237"/>
      <c r="AR133" s="122" t="s">
        <v>355</v>
      </c>
      <c r="AS133" s="239"/>
      <c r="AT133" s="127"/>
    </row>
    <row r="134" spans="1:46" x14ac:dyDescent="0.25">
      <c r="A134" s="115" t="s">
        <v>258</v>
      </c>
      <c r="B134" s="116" t="s">
        <v>261</v>
      </c>
      <c r="C134" s="117" t="s">
        <v>109</v>
      </c>
      <c r="D134" s="118">
        <v>0.01</v>
      </c>
      <c r="E134" s="119" t="s">
        <v>110</v>
      </c>
      <c r="F134" s="120">
        <f t="shared" si="13"/>
        <v>0</v>
      </c>
      <c r="G134" s="121">
        <v>13.51</v>
      </c>
      <c r="H134" s="122" t="s">
        <v>111</v>
      </c>
      <c r="I134" s="123">
        <f t="shared" si="14"/>
        <v>1</v>
      </c>
      <c r="J134" s="118">
        <v>29.63</v>
      </c>
      <c r="K134" s="119" t="s">
        <v>112</v>
      </c>
      <c r="L134" s="120">
        <f t="shared" si="23"/>
        <v>0</v>
      </c>
      <c r="M134" s="121"/>
      <c r="N134" s="122" t="s">
        <v>113</v>
      </c>
      <c r="O134" s="123"/>
      <c r="P134" s="118">
        <v>0</v>
      </c>
      <c r="Q134" s="119" t="s">
        <v>114</v>
      </c>
      <c r="R134" s="120">
        <f t="shared" si="15"/>
        <v>0</v>
      </c>
      <c r="S134" s="121">
        <v>2E-3</v>
      </c>
      <c r="T134" s="124" t="s">
        <v>115</v>
      </c>
      <c r="U134" s="123">
        <f t="shared" si="16"/>
        <v>0</v>
      </c>
      <c r="V134" s="125"/>
      <c r="W134" s="126" t="s">
        <v>116</v>
      </c>
      <c r="X134" s="120">
        <f t="shared" si="17"/>
        <v>0</v>
      </c>
      <c r="Y134" s="122"/>
      <c r="Z134" s="124" t="s">
        <v>112</v>
      </c>
      <c r="AA134" s="123">
        <f t="shared" si="18"/>
        <v>0</v>
      </c>
      <c r="AB134" s="118">
        <v>0</v>
      </c>
      <c r="AC134" s="126" t="s">
        <v>112</v>
      </c>
      <c r="AD134" s="120">
        <f t="shared" si="19"/>
        <v>0</v>
      </c>
      <c r="AE134" s="124">
        <v>0</v>
      </c>
      <c r="AF134" s="124" t="s">
        <v>113</v>
      </c>
      <c r="AG134" s="123">
        <f t="shared" si="20"/>
        <v>0</v>
      </c>
      <c r="AH134" s="118">
        <v>100</v>
      </c>
      <c r="AI134" s="126" t="s">
        <v>117</v>
      </c>
      <c r="AJ134" s="120">
        <f t="shared" si="24"/>
        <v>1</v>
      </c>
      <c r="AK134" s="124">
        <v>100</v>
      </c>
      <c r="AL134" s="124" t="s">
        <v>116</v>
      </c>
      <c r="AM134" s="123">
        <f t="shared" si="21"/>
        <v>1</v>
      </c>
      <c r="AN134" s="118">
        <v>0</v>
      </c>
      <c r="AO134" s="126" t="s">
        <v>112</v>
      </c>
      <c r="AP134" s="120">
        <f t="shared" si="22"/>
        <v>0</v>
      </c>
      <c r="AQ134" s="237"/>
      <c r="AR134" s="122" t="s">
        <v>355</v>
      </c>
      <c r="AS134" s="239"/>
      <c r="AT134" s="127"/>
    </row>
    <row r="135" spans="1:46" ht="30" x14ac:dyDescent="0.25">
      <c r="A135" s="115" t="s">
        <v>258</v>
      </c>
      <c r="B135" s="116" t="s">
        <v>262</v>
      </c>
      <c r="C135" s="117" t="s">
        <v>109</v>
      </c>
      <c r="D135" s="118">
        <v>0</v>
      </c>
      <c r="E135" s="119" t="s">
        <v>110</v>
      </c>
      <c r="F135" s="120">
        <f t="shared" si="13"/>
        <v>0</v>
      </c>
      <c r="G135" s="121">
        <v>5.74</v>
      </c>
      <c r="H135" s="122" t="s">
        <v>111</v>
      </c>
      <c r="I135" s="123">
        <f t="shared" si="14"/>
        <v>1</v>
      </c>
      <c r="J135" s="118">
        <v>29.63</v>
      </c>
      <c r="K135" s="119" t="s">
        <v>112</v>
      </c>
      <c r="L135" s="120">
        <f t="shared" si="23"/>
        <v>0</v>
      </c>
      <c r="M135" s="121"/>
      <c r="N135" s="122" t="s">
        <v>113</v>
      </c>
      <c r="O135" s="123"/>
      <c r="P135" s="118">
        <v>1.25</v>
      </c>
      <c r="Q135" s="119" t="s">
        <v>114</v>
      </c>
      <c r="R135" s="120">
        <f t="shared" si="15"/>
        <v>1</v>
      </c>
      <c r="S135" s="121">
        <v>4.0000000000000001E-3</v>
      </c>
      <c r="T135" s="124" t="s">
        <v>115</v>
      </c>
      <c r="U135" s="123">
        <f t="shared" si="16"/>
        <v>0</v>
      </c>
      <c r="V135" s="125"/>
      <c r="W135" s="126" t="s">
        <v>116</v>
      </c>
      <c r="X135" s="120">
        <f t="shared" si="17"/>
        <v>0</v>
      </c>
      <c r="Y135" s="122"/>
      <c r="Z135" s="124" t="s">
        <v>112</v>
      </c>
      <c r="AA135" s="123">
        <f t="shared" si="18"/>
        <v>0</v>
      </c>
      <c r="AB135" s="118">
        <v>0</v>
      </c>
      <c r="AC135" s="126" t="s">
        <v>112</v>
      </c>
      <c r="AD135" s="120">
        <f t="shared" si="19"/>
        <v>0</v>
      </c>
      <c r="AE135" s="124">
        <v>0.76</v>
      </c>
      <c r="AF135" s="124" t="s">
        <v>113</v>
      </c>
      <c r="AG135" s="123">
        <f t="shared" si="20"/>
        <v>0</v>
      </c>
      <c r="AH135" s="118" t="s">
        <v>356</v>
      </c>
      <c r="AI135" s="126" t="s">
        <v>117</v>
      </c>
      <c r="AJ135" s="120"/>
      <c r="AK135" s="124">
        <v>100</v>
      </c>
      <c r="AL135" s="124" t="s">
        <v>116</v>
      </c>
      <c r="AM135" s="123">
        <f t="shared" si="21"/>
        <v>1</v>
      </c>
      <c r="AN135" s="118">
        <v>0</v>
      </c>
      <c r="AO135" s="126" t="s">
        <v>112</v>
      </c>
      <c r="AP135" s="120">
        <f t="shared" si="22"/>
        <v>0</v>
      </c>
      <c r="AQ135" s="237"/>
      <c r="AR135" s="122" t="s">
        <v>355</v>
      </c>
      <c r="AS135" s="239"/>
      <c r="AT135" s="127"/>
    </row>
    <row r="136" spans="1:46" ht="30" x14ac:dyDescent="0.25">
      <c r="A136" s="115" t="s">
        <v>258</v>
      </c>
      <c r="B136" s="116" t="s">
        <v>263</v>
      </c>
      <c r="C136" s="117" t="s">
        <v>109</v>
      </c>
      <c r="D136" s="118">
        <v>0</v>
      </c>
      <c r="E136" s="119" t="s">
        <v>110</v>
      </c>
      <c r="F136" s="120">
        <f t="shared" si="13"/>
        <v>0</v>
      </c>
      <c r="G136" s="121">
        <v>8.59</v>
      </c>
      <c r="H136" s="122" t="s">
        <v>111</v>
      </c>
      <c r="I136" s="123">
        <f t="shared" si="14"/>
        <v>1</v>
      </c>
      <c r="J136" s="118">
        <v>29.63</v>
      </c>
      <c r="K136" s="119" t="s">
        <v>112</v>
      </c>
      <c r="L136" s="120">
        <f t="shared" si="23"/>
        <v>0</v>
      </c>
      <c r="M136" s="121"/>
      <c r="N136" s="122" t="s">
        <v>113</v>
      </c>
      <c r="O136" s="123"/>
      <c r="P136" s="118">
        <v>1.32</v>
      </c>
      <c r="Q136" s="119" t="s">
        <v>114</v>
      </c>
      <c r="R136" s="120">
        <f t="shared" si="15"/>
        <v>1</v>
      </c>
      <c r="S136" s="121">
        <v>5.0000000000000001E-3</v>
      </c>
      <c r="T136" s="124" t="s">
        <v>115</v>
      </c>
      <c r="U136" s="123">
        <f t="shared" si="16"/>
        <v>0</v>
      </c>
      <c r="V136" s="125"/>
      <c r="W136" s="126" t="s">
        <v>116</v>
      </c>
      <c r="X136" s="120">
        <f t="shared" si="17"/>
        <v>0</v>
      </c>
      <c r="Y136" s="122"/>
      <c r="Z136" s="124" t="s">
        <v>112</v>
      </c>
      <c r="AA136" s="123">
        <f t="shared" si="18"/>
        <v>0</v>
      </c>
      <c r="AB136" s="118">
        <v>0</v>
      </c>
      <c r="AC136" s="126" t="s">
        <v>112</v>
      </c>
      <c r="AD136" s="120">
        <f t="shared" si="19"/>
        <v>0</v>
      </c>
      <c r="AE136" s="124">
        <v>3.05</v>
      </c>
      <c r="AF136" s="124" t="s">
        <v>113</v>
      </c>
      <c r="AG136" s="123">
        <f t="shared" si="20"/>
        <v>0</v>
      </c>
      <c r="AH136" s="118">
        <v>100</v>
      </c>
      <c r="AI136" s="126" t="s">
        <v>117</v>
      </c>
      <c r="AJ136" s="120">
        <f t="shared" si="24"/>
        <v>1</v>
      </c>
      <c r="AK136" s="124" t="s">
        <v>357</v>
      </c>
      <c r="AL136" s="124" t="s">
        <v>116</v>
      </c>
      <c r="AM136" s="123"/>
      <c r="AN136" s="118">
        <v>0</v>
      </c>
      <c r="AO136" s="126" t="s">
        <v>112</v>
      </c>
      <c r="AP136" s="120">
        <f t="shared" si="22"/>
        <v>0</v>
      </c>
      <c r="AQ136" s="237"/>
      <c r="AR136" s="122" t="s">
        <v>355</v>
      </c>
      <c r="AS136" s="239"/>
      <c r="AT136" s="127"/>
    </row>
    <row r="137" spans="1:46" ht="30" x14ac:dyDescent="0.25">
      <c r="A137" s="115" t="s">
        <v>264</v>
      </c>
      <c r="B137" s="116" t="s">
        <v>265</v>
      </c>
      <c r="C137" s="117" t="s">
        <v>109</v>
      </c>
      <c r="D137" s="118">
        <v>0.01</v>
      </c>
      <c r="E137" s="119" t="s">
        <v>110</v>
      </c>
      <c r="F137" s="120">
        <f t="shared" si="13"/>
        <v>0</v>
      </c>
      <c r="G137" s="121">
        <v>5.85</v>
      </c>
      <c r="H137" s="122" t="s">
        <v>111</v>
      </c>
      <c r="I137" s="123">
        <f t="shared" si="14"/>
        <v>1</v>
      </c>
      <c r="J137" s="118">
        <v>29.63</v>
      </c>
      <c r="K137" s="119" t="s">
        <v>112</v>
      </c>
      <c r="L137" s="120">
        <f t="shared" si="23"/>
        <v>0</v>
      </c>
      <c r="M137" s="121"/>
      <c r="N137" s="122" t="s">
        <v>113</v>
      </c>
      <c r="O137" s="123"/>
      <c r="P137" s="118">
        <v>0</v>
      </c>
      <c r="Q137" s="119" t="s">
        <v>114</v>
      </c>
      <c r="R137" s="120">
        <f t="shared" si="15"/>
        <v>0</v>
      </c>
      <c r="S137" s="121">
        <v>8.9999999999999993E-3</v>
      </c>
      <c r="T137" s="124" t="s">
        <v>115</v>
      </c>
      <c r="U137" s="123">
        <f t="shared" si="16"/>
        <v>0</v>
      </c>
      <c r="V137" s="125"/>
      <c r="W137" s="126" t="s">
        <v>116</v>
      </c>
      <c r="X137" s="120">
        <f t="shared" si="17"/>
        <v>0</v>
      </c>
      <c r="Y137" s="122"/>
      <c r="Z137" s="124" t="s">
        <v>112</v>
      </c>
      <c r="AA137" s="123">
        <f t="shared" si="18"/>
        <v>0</v>
      </c>
      <c r="AB137" s="118">
        <v>50</v>
      </c>
      <c r="AC137" s="126" t="s">
        <v>112</v>
      </c>
      <c r="AD137" s="120">
        <f t="shared" si="19"/>
        <v>0</v>
      </c>
      <c r="AE137" s="124">
        <v>4.24</v>
      </c>
      <c r="AF137" s="124" t="s">
        <v>113</v>
      </c>
      <c r="AG137" s="123">
        <f t="shared" si="20"/>
        <v>0</v>
      </c>
      <c r="AH137" s="118" t="s">
        <v>356</v>
      </c>
      <c r="AI137" s="126" t="s">
        <v>117</v>
      </c>
      <c r="AJ137" s="120"/>
      <c r="AK137" s="124" t="s">
        <v>357</v>
      </c>
      <c r="AL137" s="124" t="s">
        <v>116</v>
      </c>
      <c r="AM137" s="123"/>
      <c r="AN137" s="118">
        <v>0</v>
      </c>
      <c r="AO137" s="126" t="s">
        <v>112</v>
      </c>
      <c r="AP137" s="120">
        <f t="shared" si="22"/>
        <v>0</v>
      </c>
      <c r="AQ137" s="237">
        <v>61.38</v>
      </c>
      <c r="AR137" s="122" t="s">
        <v>355</v>
      </c>
      <c r="AS137" s="239">
        <f>IF(AQ137&gt;=60,1,0)</f>
        <v>1</v>
      </c>
      <c r="AT137" s="127"/>
    </row>
    <row r="138" spans="1:46" ht="30" x14ac:dyDescent="0.25">
      <c r="A138" s="115" t="s">
        <v>264</v>
      </c>
      <c r="B138" s="116" t="s">
        <v>266</v>
      </c>
      <c r="C138" s="117" t="s">
        <v>109</v>
      </c>
      <c r="D138" s="118">
        <v>0.01</v>
      </c>
      <c r="E138" s="119" t="s">
        <v>110</v>
      </c>
      <c r="F138" s="120">
        <f t="shared" si="13"/>
        <v>0</v>
      </c>
      <c r="G138" s="121">
        <v>18.73</v>
      </c>
      <c r="H138" s="122" t="s">
        <v>111</v>
      </c>
      <c r="I138" s="123">
        <f t="shared" si="14"/>
        <v>1</v>
      </c>
      <c r="J138" s="118">
        <v>29.63</v>
      </c>
      <c r="K138" s="119" t="s">
        <v>112</v>
      </c>
      <c r="L138" s="120">
        <f t="shared" si="23"/>
        <v>0</v>
      </c>
      <c r="M138" s="121"/>
      <c r="N138" s="122" t="s">
        <v>113</v>
      </c>
      <c r="O138" s="123"/>
      <c r="P138" s="118">
        <v>1.19</v>
      </c>
      <c r="Q138" s="119" t="s">
        <v>114</v>
      </c>
      <c r="R138" s="120">
        <f t="shared" si="15"/>
        <v>1</v>
      </c>
      <c r="S138" s="121">
        <v>5.0000000000000001E-3</v>
      </c>
      <c r="T138" s="124" t="s">
        <v>115</v>
      </c>
      <c r="U138" s="123">
        <f t="shared" si="16"/>
        <v>0</v>
      </c>
      <c r="V138" s="125"/>
      <c r="W138" s="126" t="s">
        <v>116</v>
      </c>
      <c r="X138" s="120">
        <f t="shared" si="17"/>
        <v>0</v>
      </c>
      <c r="Y138" s="122"/>
      <c r="Z138" s="124" t="s">
        <v>112</v>
      </c>
      <c r="AA138" s="123">
        <f t="shared" si="18"/>
        <v>0</v>
      </c>
      <c r="AB138" s="118">
        <v>0</v>
      </c>
      <c r="AC138" s="126" t="s">
        <v>112</v>
      </c>
      <c r="AD138" s="120">
        <f t="shared" si="19"/>
        <v>0</v>
      </c>
      <c r="AE138" s="124">
        <v>7.14</v>
      </c>
      <c r="AF138" s="124" t="s">
        <v>113</v>
      </c>
      <c r="AG138" s="123">
        <f t="shared" si="20"/>
        <v>0</v>
      </c>
      <c r="AH138" s="118" t="s">
        <v>356</v>
      </c>
      <c r="AI138" s="126" t="s">
        <v>117</v>
      </c>
      <c r="AJ138" s="120"/>
      <c r="AK138" s="124" t="s">
        <v>357</v>
      </c>
      <c r="AL138" s="124" t="s">
        <v>116</v>
      </c>
      <c r="AM138" s="123"/>
      <c r="AN138" s="118">
        <v>0</v>
      </c>
      <c r="AO138" s="126" t="s">
        <v>112</v>
      </c>
      <c r="AP138" s="120">
        <f t="shared" si="22"/>
        <v>0</v>
      </c>
      <c r="AQ138" s="237"/>
      <c r="AR138" s="122" t="s">
        <v>355</v>
      </c>
      <c r="AS138" s="239"/>
      <c r="AT138" s="127"/>
    </row>
    <row r="139" spans="1:46" ht="30" x14ac:dyDescent="0.25">
      <c r="A139" s="115" t="s">
        <v>264</v>
      </c>
      <c r="B139" s="116" t="s">
        <v>267</v>
      </c>
      <c r="C139" s="117" t="s">
        <v>109</v>
      </c>
      <c r="D139" s="118">
        <v>0.01</v>
      </c>
      <c r="E139" s="119" t="s">
        <v>110</v>
      </c>
      <c r="F139" s="120">
        <f t="shared" si="13"/>
        <v>0</v>
      </c>
      <c r="G139" s="121">
        <v>0</v>
      </c>
      <c r="H139" s="122" t="s">
        <v>111</v>
      </c>
      <c r="I139" s="123">
        <f t="shared" si="14"/>
        <v>0</v>
      </c>
      <c r="J139" s="118">
        <v>25.93</v>
      </c>
      <c r="K139" s="119" t="s">
        <v>112</v>
      </c>
      <c r="L139" s="120">
        <f t="shared" si="23"/>
        <v>0</v>
      </c>
      <c r="M139" s="121"/>
      <c r="N139" s="122" t="s">
        <v>113</v>
      </c>
      <c r="O139" s="123"/>
      <c r="P139" s="118">
        <v>0.28999999999999998</v>
      </c>
      <c r="Q139" s="119" t="s">
        <v>114</v>
      </c>
      <c r="R139" s="120">
        <f t="shared" si="15"/>
        <v>0</v>
      </c>
      <c r="S139" s="121">
        <v>3.0000000000000001E-3</v>
      </c>
      <c r="T139" s="124" t="s">
        <v>115</v>
      </c>
      <c r="U139" s="123">
        <f t="shared" si="16"/>
        <v>0</v>
      </c>
      <c r="V139" s="125"/>
      <c r="W139" s="126" t="s">
        <v>116</v>
      </c>
      <c r="X139" s="120">
        <f t="shared" si="17"/>
        <v>0</v>
      </c>
      <c r="Y139" s="122"/>
      <c r="Z139" s="124" t="s">
        <v>112</v>
      </c>
      <c r="AA139" s="123">
        <f t="shared" si="18"/>
        <v>0</v>
      </c>
      <c r="AB139" s="118">
        <v>100</v>
      </c>
      <c r="AC139" s="126" t="s">
        <v>112</v>
      </c>
      <c r="AD139" s="120">
        <f t="shared" si="19"/>
        <v>1</v>
      </c>
      <c r="AE139" s="124">
        <v>0</v>
      </c>
      <c r="AF139" s="124" t="s">
        <v>113</v>
      </c>
      <c r="AG139" s="123">
        <f t="shared" si="20"/>
        <v>0</v>
      </c>
      <c r="AH139" s="118" t="s">
        <v>356</v>
      </c>
      <c r="AI139" s="126" t="s">
        <v>117</v>
      </c>
      <c r="AJ139" s="120"/>
      <c r="AK139" s="124" t="s">
        <v>357</v>
      </c>
      <c r="AL139" s="124" t="s">
        <v>116</v>
      </c>
      <c r="AM139" s="123"/>
      <c r="AN139" s="118">
        <v>0</v>
      </c>
      <c r="AO139" s="126" t="s">
        <v>112</v>
      </c>
      <c r="AP139" s="120">
        <f t="shared" si="22"/>
        <v>0</v>
      </c>
      <c r="AQ139" s="237"/>
      <c r="AR139" s="122" t="s">
        <v>355</v>
      </c>
      <c r="AS139" s="239"/>
      <c r="AT139" s="127"/>
    </row>
    <row r="140" spans="1:46" ht="30" x14ac:dyDescent="0.25">
      <c r="A140" s="115" t="s">
        <v>264</v>
      </c>
      <c r="B140" s="116" t="s">
        <v>268</v>
      </c>
      <c r="C140" s="117" t="s">
        <v>109</v>
      </c>
      <c r="D140" s="118">
        <v>0.02</v>
      </c>
      <c r="E140" s="119" t="s">
        <v>110</v>
      </c>
      <c r="F140" s="120">
        <f t="shared" si="13"/>
        <v>0</v>
      </c>
      <c r="G140" s="121">
        <v>0</v>
      </c>
      <c r="H140" s="122" t="s">
        <v>111</v>
      </c>
      <c r="I140" s="123">
        <f t="shared" si="14"/>
        <v>0</v>
      </c>
      <c r="J140" s="118">
        <v>29.63</v>
      </c>
      <c r="K140" s="119" t="s">
        <v>112</v>
      </c>
      <c r="L140" s="120">
        <f t="shared" si="23"/>
        <v>0</v>
      </c>
      <c r="M140" s="121"/>
      <c r="N140" s="122" t="s">
        <v>113</v>
      </c>
      <c r="O140" s="123"/>
      <c r="P140" s="118">
        <v>0</v>
      </c>
      <c r="Q140" s="119" t="s">
        <v>114</v>
      </c>
      <c r="R140" s="120">
        <f t="shared" si="15"/>
        <v>0</v>
      </c>
      <c r="S140" s="121">
        <v>1.2E-2</v>
      </c>
      <c r="T140" s="124" t="s">
        <v>115</v>
      </c>
      <c r="U140" s="123">
        <f t="shared" si="16"/>
        <v>0</v>
      </c>
      <c r="V140" s="125"/>
      <c r="W140" s="126" t="s">
        <v>116</v>
      </c>
      <c r="X140" s="120">
        <f t="shared" si="17"/>
        <v>0</v>
      </c>
      <c r="Y140" s="122"/>
      <c r="Z140" s="124" t="s">
        <v>112</v>
      </c>
      <c r="AA140" s="123">
        <f t="shared" si="18"/>
        <v>0</v>
      </c>
      <c r="AB140" s="118">
        <v>0</v>
      </c>
      <c r="AC140" s="126" t="s">
        <v>112</v>
      </c>
      <c r="AD140" s="120">
        <f t="shared" si="19"/>
        <v>0</v>
      </c>
      <c r="AE140" s="124">
        <v>2.4700000000000002</v>
      </c>
      <c r="AF140" s="124" t="s">
        <v>113</v>
      </c>
      <c r="AG140" s="123">
        <f t="shared" si="20"/>
        <v>0</v>
      </c>
      <c r="AH140" s="118" t="s">
        <v>356</v>
      </c>
      <c r="AI140" s="126" t="s">
        <v>117</v>
      </c>
      <c r="AJ140" s="120"/>
      <c r="AK140" s="124">
        <v>100</v>
      </c>
      <c r="AL140" s="124" t="s">
        <v>116</v>
      </c>
      <c r="AM140" s="123">
        <f t="shared" si="21"/>
        <v>1</v>
      </c>
      <c r="AN140" s="118">
        <v>0</v>
      </c>
      <c r="AO140" s="126" t="s">
        <v>112</v>
      </c>
      <c r="AP140" s="120">
        <f t="shared" si="22"/>
        <v>0</v>
      </c>
      <c r="AQ140" s="237"/>
      <c r="AR140" s="122" t="s">
        <v>355</v>
      </c>
      <c r="AS140" s="239"/>
      <c r="AT140" s="127"/>
    </row>
    <row r="141" spans="1:46" ht="30" x14ac:dyDescent="0.25">
      <c r="A141" s="115" t="s">
        <v>264</v>
      </c>
      <c r="B141" s="116" t="s">
        <v>269</v>
      </c>
      <c r="C141" s="117" t="s">
        <v>109</v>
      </c>
      <c r="D141" s="118">
        <v>0.02</v>
      </c>
      <c r="E141" s="119" t="s">
        <v>110</v>
      </c>
      <c r="F141" s="120">
        <f t="shared" si="13"/>
        <v>0</v>
      </c>
      <c r="G141" s="121">
        <v>0</v>
      </c>
      <c r="H141" s="122" t="s">
        <v>111</v>
      </c>
      <c r="I141" s="123">
        <f t="shared" si="14"/>
        <v>0</v>
      </c>
      <c r="J141" s="118">
        <v>25.93</v>
      </c>
      <c r="K141" s="119" t="s">
        <v>112</v>
      </c>
      <c r="L141" s="120">
        <f t="shared" si="23"/>
        <v>0</v>
      </c>
      <c r="M141" s="121"/>
      <c r="N141" s="122" t="s">
        <v>113</v>
      </c>
      <c r="O141" s="123"/>
      <c r="P141" s="118">
        <v>0</v>
      </c>
      <c r="Q141" s="119" t="s">
        <v>114</v>
      </c>
      <c r="R141" s="120">
        <f t="shared" si="15"/>
        <v>0</v>
      </c>
      <c r="S141" s="121">
        <v>5.0000000000000001E-3</v>
      </c>
      <c r="T141" s="124" t="s">
        <v>115</v>
      </c>
      <c r="U141" s="123">
        <f t="shared" si="16"/>
        <v>0</v>
      </c>
      <c r="V141" s="125"/>
      <c r="W141" s="126" t="s">
        <v>116</v>
      </c>
      <c r="X141" s="120">
        <f t="shared" si="17"/>
        <v>0</v>
      </c>
      <c r="Y141" s="122"/>
      <c r="Z141" s="124" t="s">
        <v>112</v>
      </c>
      <c r="AA141" s="123">
        <f t="shared" si="18"/>
        <v>0</v>
      </c>
      <c r="AB141" s="118">
        <v>0</v>
      </c>
      <c r="AC141" s="126" t="s">
        <v>112</v>
      </c>
      <c r="AD141" s="120">
        <f t="shared" si="19"/>
        <v>0</v>
      </c>
      <c r="AE141" s="124">
        <v>0</v>
      </c>
      <c r="AF141" s="124" t="s">
        <v>113</v>
      </c>
      <c r="AG141" s="123">
        <f t="shared" si="20"/>
        <v>0</v>
      </c>
      <c r="AH141" s="118" t="s">
        <v>356</v>
      </c>
      <c r="AI141" s="126" t="s">
        <v>117</v>
      </c>
      <c r="AJ141" s="120"/>
      <c r="AK141" s="124">
        <v>0</v>
      </c>
      <c r="AL141" s="124" t="s">
        <v>116</v>
      </c>
      <c r="AM141" s="123">
        <f t="shared" si="21"/>
        <v>0</v>
      </c>
      <c r="AN141" s="118"/>
      <c r="AO141" s="126" t="s">
        <v>112</v>
      </c>
      <c r="AP141" s="120">
        <f t="shared" si="22"/>
        <v>0</v>
      </c>
      <c r="AQ141" s="237"/>
      <c r="AR141" s="122" t="s">
        <v>355</v>
      </c>
      <c r="AS141" s="239"/>
      <c r="AT141" s="127"/>
    </row>
    <row r="142" spans="1:46" x14ac:dyDescent="0.25">
      <c r="A142" s="115" t="s">
        <v>107</v>
      </c>
      <c r="B142" s="116" t="s">
        <v>270</v>
      </c>
      <c r="C142" s="117" t="s">
        <v>109</v>
      </c>
      <c r="D142" s="130"/>
      <c r="E142" s="119"/>
      <c r="F142" s="120"/>
      <c r="G142" s="121">
        <v>0</v>
      </c>
      <c r="H142" s="122" t="s">
        <v>111</v>
      </c>
      <c r="I142" s="123">
        <f t="shared" si="14"/>
        <v>0</v>
      </c>
      <c r="J142" s="118"/>
      <c r="K142" s="119"/>
      <c r="L142" s="120">
        <f t="shared" si="23"/>
        <v>0</v>
      </c>
      <c r="M142" s="121"/>
      <c r="N142" s="122"/>
      <c r="O142" s="123"/>
      <c r="P142" s="130"/>
      <c r="Q142" s="119"/>
      <c r="R142" s="120"/>
      <c r="S142" s="131"/>
      <c r="T142" s="124"/>
      <c r="U142" s="123"/>
      <c r="V142" s="132"/>
      <c r="W142" s="126"/>
      <c r="X142" s="120">
        <f t="shared" si="17"/>
        <v>0</v>
      </c>
      <c r="Y142" s="122"/>
      <c r="Z142" s="124"/>
      <c r="AA142" s="123">
        <f t="shared" si="18"/>
        <v>0</v>
      </c>
      <c r="AB142" s="132"/>
      <c r="AC142" s="126"/>
      <c r="AD142" s="120"/>
      <c r="AE142" s="124">
        <v>0</v>
      </c>
      <c r="AF142" s="124"/>
      <c r="AG142" s="123"/>
      <c r="AH142" s="125"/>
      <c r="AI142" s="126"/>
      <c r="AJ142" s="120"/>
      <c r="AK142" s="122"/>
      <c r="AL142" s="124"/>
      <c r="AM142" s="123">
        <f t="shared" si="21"/>
        <v>0</v>
      </c>
      <c r="AN142" s="130"/>
      <c r="AO142" s="126"/>
      <c r="AP142" s="120"/>
      <c r="AQ142" s="131"/>
      <c r="AR142" s="124"/>
      <c r="AS142" s="124"/>
      <c r="AT142" s="127"/>
    </row>
    <row r="143" spans="1:46" x14ac:dyDescent="0.25">
      <c r="A143" s="115" t="s">
        <v>131</v>
      </c>
      <c r="B143" s="116" t="s">
        <v>271</v>
      </c>
      <c r="C143" s="117" t="s">
        <v>109</v>
      </c>
      <c r="D143" s="130"/>
      <c r="E143" s="119"/>
      <c r="F143" s="120"/>
      <c r="G143" s="121">
        <v>0</v>
      </c>
      <c r="H143" s="122" t="s">
        <v>111</v>
      </c>
      <c r="I143" s="123">
        <f t="shared" ref="I143:I153" si="25">IF(AND(G143&lt;=20,G143&lt;&gt;0),1,0)</f>
        <v>0</v>
      </c>
      <c r="J143" s="118"/>
      <c r="K143" s="119"/>
      <c r="L143" s="120">
        <f t="shared" si="23"/>
        <v>0</v>
      </c>
      <c r="M143" s="121"/>
      <c r="N143" s="122"/>
      <c r="O143" s="123"/>
      <c r="P143" s="130"/>
      <c r="Q143" s="119"/>
      <c r="R143" s="120"/>
      <c r="S143" s="131"/>
      <c r="T143" s="124"/>
      <c r="U143" s="123"/>
      <c r="V143" s="132"/>
      <c r="W143" s="126"/>
      <c r="X143" s="120">
        <f t="shared" ref="X143:X153" si="26">IF(AND(V143&gt;=90,V143&lt;&gt;0),1,0)</f>
        <v>0</v>
      </c>
      <c r="Y143" s="122"/>
      <c r="Z143" s="124"/>
      <c r="AA143" s="123">
        <f t="shared" ref="AA143:AA153" si="27">IF(AND(Y143&gt;=80,Y143&lt;&gt;0),1,0)</f>
        <v>0</v>
      </c>
      <c r="AB143" s="132"/>
      <c r="AC143" s="126"/>
      <c r="AD143" s="120"/>
      <c r="AE143" s="124">
        <v>0</v>
      </c>
      <c r="AF143" s="124"/>
      <c r="AG143" s="123"/>
      <c r="AH143" s="125"/>
      <c r="AI143" s="126"/>
      <c r="AJ143" s="120"/>
      <c r="AK143" s="122"/>
      <c r="AL143" s="124"/>
      <c r="AM143" s="123">
        <f t="shared" ref="AM143:AM153" si="28">IF(AK143&gt;=90,1,0)</f>
        <v>0</v>
      </c>
      <c r="AN143" s="130"/>
      <c r="AO143" s="126"/>
      <c r="AP143" s="120"/>
      <c r="AQ143" s="131"/>
      <c r="AR143" s="124"/>
      <c r="AS143" s="123"/>
    </row>
    <row r="144" spans="1:46" x14ac:dyDescent="0.25">
      <c r="A144" s="115" t="s">
        <v>139</v>
      </c>
      <c r="B144" s="116" t="s">
        <v>272</v>
      </c>
      <c r="C144" s="117" t="s">
        <v>109</v>
      </c>
      <c r="D144" s="130"/>
      <c r="E144" s="119"/>
      <c r="F144" s="120"/>
      <c r="G144" s="121">
        <v>0</v>
      </c>
      <c r="H144" s="122" t="s">
        <v>111</v>
      </c>
      <c r="I144" s="123">
        <f t="shared" si="25"/>
        <v>0</v>
      </c>
      <c r="J144" s="118"/>
      <c r="K144" s="119"/>
      <c r="L144" s="120">
        <f t="shared" ref="L144:L153" si="29">IF(AND(J144&gt;=80,J144&lt;&gt;0),1,0)</f>
        <v>0</v>
      </c>
      <c r="M144" s="121"/>
      <c r="N144" s="122"/>
      <c r="O144" s="123"/>
      <c r="P144" s="130"/>
      <c r="Q144" s="119"/>
      <c r="R144" s="120"/>
      <c r="S144" s="131"/>
      <c r="T144" s="124"/>
      <c r="U144" s="123"/>
      <c r="V144" s="132"/>
      <c r="W144" s="126"/>
      <c r="X144" s="120">
        <f t="shared" si="26"/>
        <v>0</v>
      </c>
      <c r="Y144" s="122"/>
      <c r="Z144" s="124"/>
      <c r="AA144" s="123">
        <f t="shared" si="27"/>
        <v>0</v>
      </c>
      <c r="AB144" s="132"/>
      <c r="AC144" s="126"/>
      <c r="AD144" s="120"/>
      <c r="AE144" s="124">
        <v>0</v>
      </c>
      <c r="AF144" s="124"/>
      <c r="AG144" s="123"/>
      <c r="AH144" s="125"/>
      <c r="AI144" s="126"/>
      <c r="AJ144" s="120"/>
      <c r="AK144" s="122"/>
      <c r="AL144" s="124"/>
      <c r="AM144" s="123">
        <f t="shared" si="28"/>
        <v>0</v>
      </c>
      <c r="AN144" s="130"/>
      <c r="AO144" s="126"/>
      <c r="AP144" s="120"/>
      <c r="AQ144" s="131"/>
      <c r="AR144" s="124"/>
      <c r="AS144" s="123"/>
    </row>
    <row r="145" spans="1:46" x14ac:dyDescent="0.25">
      <c r="A145" s="115" t="s">
        <v>149</v>
      </c>
      <c r="B145" s="116" t="s">
        <v>273</v>
      </c>
      <c r="C145" s="117" t="s">
        <v>109</v>
      </c>
      <c r="D145" s="130"/>
      <c r="E145" s="119"/>
      <c r="F145" s="120"/>
      <c r="G145" s="121">
        <v>5.0999999999999996</v>
      </c>
      <c r="H145" s="122" t="s">
        <v>111</v>
      </c>
      <c r="I145" s="123">
        <f t="shared" si="25"/>
        <v>1</v>
      </c>
      <c r="J145" s="118"/>
      <c r="K145" s="119"/>
      <c r="L145" s="120">
        <f t="shared" si="29"/>
        <v>0</v>
      </c>
      <c r="M145" s="121"/>
      <c r="N145" s="122"/>
      <c r="O145" s="123"/>
      <c r="P145" s="130"/>
      <c r="Q145" s="119"/>
      <c r="R145" s="120"/>
      <c r="S145" s="131"/>
      <c r="T145" s="124"/>
      <c r="U145" s="123"/>
      <c r="V145" s="132"/>
      <c r="W145" s="126"/>
      <c r="X145" s="120">
        <f t="shared" si="26"/>
        <v>0</v>
      </c>
      <c r="Y145" s="122"/>
      <c r="Z145" s="124"/>
      <c r="AA145" s="123">
        <f t="shared" si="27"/>
        <v>0</v>
      </c>
      <c r="AB145" s="132"/>
      <c r="AC145" s="126"/>
      <c r="AD145" s="120"/>
      <c r="AE145" s="124">
        <v>0</v>
      </c>
      <c r="AF145" s="124"/>
      <c r="AG145" s="123"/>
      <c r="AH145" s="125"/>
      <c r="AI145" s="126"/>
      <c r="AJ145" s="120"/>
      <c r="AK145" s="122"/>
      <c r="AL145" s="124"/>
      <c r="AM145" s="123">
        <f t="shared" si="28"/>
        <v>0</v>
      </c>
      <c r="AN145" s="130"/>
      <c r="AO145" s="126"/>
      <c r="AP145" s="120"/>
      <c r="AQ145" s="131"/>
      <c r="AR145" s="124"/>
      <c r="AS145" s="123"/>
    </row>
    <row r="146" spans="1:46" x14ac:dyDescent="0.25">
      <c r="A146" s="115" t="s">
        <v>158</v>
      </c>
      <c r="B146" s="116" t="s">
        <v>274</v>
      </c>
      <c r="C146" s="117" t="s">
        <v>109</v>
      </c>
      <c r="D146" s="130"/>
      <c r="E146" s="119"/>
      <c r="F146" s="120"/>
      <c r="G146" s="121">
        <v>0</v>
      </c>
      <c r="H146" s="122" t="s">
        <v>111</v>
      </c>
      <c r="I146" s="123">
        <f t="shared" si="25"/>
        <v>0</v>
      </c>
      <c r="J146" s="118"/>
      <c r="K146" s="119"/>
      <c r="L146" s="120">
        <f t="shared" si="29"/>
        <v>0</v>
      </c>
      <c r="M146" s="121"/>
      <c r="N146" s="122"/>
      <c r="O146" s="123"/>
      <c r="P146" s="130"/>
      <c r="Q146" s="119"/>
      <c r="R146" s="120"/>
      <c r="S146" s="131"/>
      <c r="T146" s="124"/>
      <c r="U146" s="123"/>
      <c r="V146" s="132"/>
      <c r="W146" s="126"/>
      <c r="X146" s="120">
        <f t="shared" si="26"/>
        <v>0</v>
      </c>
      <c r="Y146" s="122"/>
      <c r="Z146" s="124"/>
      <c r="AA146" s="123">
        <f t="shared" si="27"/>
        <v>0</v>
      </c>
      <c r="AB146" s="132"/>
      <c r="AC146" s="126"/>
      <c r="AD146" s="120"/>
      <c r="AE146" s="124">
        <v>0</v>
      </c>
      <c r="AF146" s="124"/>
      <c r="AG146" s="123"/>
      <c r="AH146" s="125"/>
      <c r="AI146" s="126"/>
      <c r="AJ146" s="120"/>
      <c r="AK146" s="122"/>
      <c r="AL146" s="124"/>
      <c r="AM146" s="123">
        <f t="shared" si="28"/>
        <v>0</v>
      </c>
      <c r="AN146" s="130"/>
      <c r="AO146" s="126"/>
      <c r="AP146" s="120"/>
      <c r="AQ146" s="131"/>
      <c r="AR146" s="124"/>
      <c r="AS146" s="123"/>
    </row>
    <row r="147" spans="1:46" x14ac:dyDescent="0.25">
      <c r="A147" s="115" t="s">
        <v>178</v>
      </c>
      <c r="B147" s="116" t="s">
        <v>275</v>
      </c>
      <c r="C147" s="117" t="s">
        <v>109</v>
      </c>
      <c r="D147" s="130"/>
      <c r="E147" s="119"/>
      <c r="F147" s="120"/>
      <c r="G147" s="121">
        <v>0</v>
      </c>
      <c r="H147" s="122" t="s">
        <v>111</v>
      </c>
      <c r="I147" s="123">
        <f t="shared" si="25"/>
        <v>0</v>
      </c>
      <c r="J147" s="118"/>
      <c r="K147" s="119"/>
      <c r="L147" s="120">
        <f t="shared" si="29"/>
        <v>0</v>
      </c>
      <c r="M147" s="121"/>
      <c r="N147" s="122"/>
      <c r="O147" s="123"/>
      <c r="P147" s="130"/>
      <c r="Q147" s="119"/>
      <c r="R147" s="120"/>
      <c r="S147" s="131"/>
      <c r="T147" s="124"/>
      <c r="U147" s="123"/>
      <c r="V147" s="132"/>
      <c r="W147" s="126"/>
      <c r="X147" s="120">
        <f t="shared" si="26"/>
        <v>0</v>
      </c>
      <c r="Y147" s="122"/>
      <c r="Z147" s="124"/>
      <c r="AA147" s="123">
        <f t="shared" si="27"/>
        <v>0</v>
      </c>
      <c r="AB147" s="132"/>
      <c r="AC147" s="126"/>
      <c r="AD147" s="120"/>
      <c r="AE147" s="124">
        <v>0</v>
      </c>
      <c r="AF147" s="124"/>
      <c r="AG147" s="123"/>
      <c r="AH147" s="125"/>
      <c r="AI147" s="126"/>
      <c r="AJ147" s="120"/>
      <c r="AK147" s="122"/>
      <c r="AL147" s="124"/>
      <c r="AM147" s="123">
        <f t="shared" si="28"/>
        <v>0</v>
      </c>
      <c r="AN147" s="130"/>
      <c r="AO147" s="126"/>
      <c r="AP147" s="120"/>
      <c r="AQ147" s="131"/>
      <c r="AR147" s="124"/>
      <c r="AS147" s="123"/>
    </row>
    <row r="148" spans="1:46" x14ac:dyDescent="0.25">
      <c r="A148" s="115" t="s">
        <v>195</v>
      </c>
      <c r="B148" s="116" t="s">
        <v>276</v>
      </c>
      <c r="C148" s="117" t="s">
        <v>109</v>
      </c>
      <c r="D148" s="130"/>
      <c r="E148" s="119"/>
      <c r="F148" s="120"/>
      <c r="G148" s="121">
        <v>5.8</v>
      </c>
      <c r="H148" s="122" t="s">
        <v>111</v>
      </c>
      <c r="I148" s="123">
        <f t="shared" si="25"/>
        <v>1</v>
      </c>
      <c r="J148" s="118"/>
      <c r="K148" s="119"/>
      <c r="L148" s="120">
        <f t="shared" si="29"/>
        <v>0</v>
      </c>
      <c r="M148" s="121"/>
      <c r="N148" s="122"/>
      <c r="O148" s="123"/>
      <c r="P148" s="130"/>
      <c r="Q148" s="119"/>
      <c r="R148" s="120"/>
      <c r="S148" s="131"/>
      <c r="T148" s="124"/>
      <c r="U148" s="123"/>
      <c r="V148" s="132"/>
      <c r="W148" s="126"/>
      <c r="X148" s="120">
        <f t="shared" si="26"/>
        <v>0</v>
      </c>
      <c r="Y148" s="122"/>
      <c r="Z148" s="124"/>
      <c r="AA148" s="123">
        <f t="shared" si="27"/>
        <v>0</v>
      </c>
      <c r="AB148" s="132"/>
      <c r="AC148" s="126"/>
      <c r="AD148" s="120"/>
      <c r="AE148" s="124">
        <v>0</v>
      </c>
      <c r="AF148" s="124"/>
      <c r="AG148" s="123"/>
      <c r="AH148" s="125"/>
      <c r="AI148" s="126"/>
      <c r="AJ148" s="120"/>
      <c r="AK148" s="122"/>
      <c r="AL148" s="124"/>
      <c r="AM148" s="123">
        <f t="shared" si="28"/>
        <v>0</v>
      </c>
      <c r="AN148" s="130"/>
      <c r="AO148" s="126"/>
      <c r="AP148" s="120"/>
      <c r="AQ148" s="131"/>
      <c r="AR148" s="124"/>
      <c r="AS148" s="123"/>
    </row>
    <row r="149" spans="1:46" x14ac:dyDescent="0.25">
      <c r="A149" s="133" t="s">
        <v>206</v>
      </c>
      <c r="B149" s="116" t="s">
        <v>277</v>
      </c>
      <c r="C149" s="134" t="s">
        <v>109</v>
      </c>
      <c r="D149" s="135"/>
      <c r="E149" s="119"/>
      <c r="F149" s="120"/>
      <c r="G149" s="121">
        <v>19.11</v>
      </c>
      <c r="H149" s="122" t="s">
        <v>111</v>
      </c>
      <c r="I149" s="123">
        <f t="shared" si="25"/>
        <v>1</v>
      </c>
      <c r="J149" s="118"/>
      <c r="K149" s="119"/>
      <c r="L149" s="120">
        <f t="shared" si="29"/>
        <v>0</v>
      </c>
      <c r="M149" s="121"/>
      <c r="N149" s="122"/>
      <c r="O149" s="123"/>
      <c r="P149" s="130"/>
      <c r="Q149" s="119"/>
      <c r="R149" s="120"/>
      <c r="S149" s="131"/>
      <c r="T149" s="124"/>
      <c r="U149" s="123"/>
      <c r="V149" s="132"/>
      <c r="W149" s="126"/>
      <c r="X149" s="120">
        <f t="shared" si="26"/>
        <v>0</v>
      </c>
      <c r="Y149" s="122"/>
      <c r="Z149" s="124"/>
      <c r="AA149" s="123">
        <f t="shared" si="27"/>
        <v>0</v>
      </c>
      <c r="AB149" s="132"/>
      <c r="AC149" s="126"/>
      <c r="AD149" s="120"/>
      <c r="AE149" s="124">
        <v>0</v>
      </c>
      <c r="AF149" s="124"/>
      <c r="AG149" s="123"/>
      <c r="AH149" s="125"/>
      <c r="AI149" s="126"/>
      <c r="AJ149" s="120"/>
      <c r="AK149" s="122"/>
      <c r="AL149" s="124"/>
      <c r="AM149" s="123">
        <f t="shared" si="28"/>
        <v>0</v>
      </c>
      <c r="AN149" s="130"/>
      <c r="AO149" s="126"/>
      <c r="AP149" s="120"/>
      <c r="AQ149" s="131"/>
      <c r="AR149" s="124"/>
      <c r="AS149" s="123"/>
    </row>
    <row r="150" spans="1:46" x14ac:dyDescent="0.25">
      <c r="A150" s="133" t="s">
        <v>218</v>
      </c>
      <c r="B150" s="116" t="s">
        <v>278</v>
      </c>
      <c r="C150" s="134" t="s">
        <v>109</v>
      </c>
      <c r="D150" s="135"/>
      <c r="E150" s="119"/>
      <c r="F150" s="120"/>
      <c r="G150" s="121">
        <v>0</v>
      </c>
      <c r="H150" s="122" t="s">
        <v>111</v>
      </c>
      <c r="I150" s="123">
        <f t="shared" si="25"/>
        <v>0</v>
      </c>
      <c r="J150" s="118"/>
      <c r="K150" s="119"/>
      <c r="L150" s="120">
        <f t="shared" si="29"/>
        <v>0</v>
      </c>
      <c r="M150" s="121"/>
      <c r="N150" s="122"/>
      <c r="O150" s="123"/>
      <c r="P150" s="130"/>
      <c r="Q150" s="119"/>
      <c r="R150" s="120"/>
      <c r="S150" s="131"/>
      <c r="T150" s="124"/>
      <c r="U150" s="123"/>
      <c r="V150" s="132"/>
      <c r="W150" s="126"/>
      <c r="X150" s="120">
        <f t="shared" si="26"/>
        <v>0</v>
      </c>
      <c r="Y150" s="122"/>
      <c r="Z150" s="124"/>
      <c r="AA150" s="123">
        <f t="shared" si="27"/>
        <v>0</v>
      </c>
      <c r="AB150" s="132"/>
      <c r="AC150" s="126"/>
      <c r="AD150" s="120"/>
      <c r="AE150" s="124">
        <v>0</v>
      </c>
      <c r="AF150" s="124"/>
      <c r="AG150" s="123"/>
      <c r="AH150" s="125"/>
      <c r="AI150" s="126"/>
      <c r="AJ150" s="120"/>
      <c r="AK150" s="122"/>
      <c r="AL150" s="124"/>
      <c r="AM150" s="123">
        <f t="shared" si="28"/>
        <v>0</v>
      </c>
      <c r="AN150" s="130"/>
      <c r="AO150" s="126"/>
      <c r="AP150" s="120"/>
      <c r="AQ150" s="131"/>
      <c r="AR150" s="124"/>
      <c r="AS150" s="123"/>
    </row>
    <row r="151" spans="1:46" x14ac:dyDescent="0.25">
      <c r="A151" s="133" t="s">
        <v>227</v>
      </c>
      <c r="B151" s="116" t="s">
        <v>279</v>
      </c>
      <c r="C151" s="134" t="s">
        <v>109</v>
      </c>
      <c r="D151" s="135"/>
      <c r="E151" s="135"/>
      <c r="F151" s="120"/>
      <c r="G151" s="121">
        <v>0</v>
      </c>
      <c r="H151" s="122" t="s">
        <v>111</v>
      </c>
      <c r="I151" s="123">
        <f t="shared" si="25"/>
        <v>0</v>
      </c>
      <c r="J151" s="118"/>
      <c r="K151" s="119"/>
      <c r="L151" s="120">
        <f t="shared" si="29"/>
        <v>0</v>
      </c>
      <c r="M151" s="121"/>
      <c r="N151" s="122"/>
      <c r="O151" s="123"/>
      <c r="P151" s="130"/>
      <c r="Q151" s="119"/>
      <c r="R151" s="120"/>
      <c r="S151" s="131"/>
      <c r="T151" s="124"/>
      <c r="U151" s="123"/>
      <c r="V151" s="132"/>
      <c r="W151" s="126"/>
      <c r="X151" s="120">
        <f t="shared" si="26"/>
        <v>0</v>
      </c>
      <c r="Y151" s="122"/>
      <c r="Z151" s="124"/>
      <c r="AA151" s="123">
        <f t="shared" si="27"/>
        <v>0</v>
      </c>
      <c r="AB151" s="132"/>
      <c r="AC151" s="126"/>
      <c r="AD151" s="120"/>
      <c r="AE151" s="124">
        <v>3.43</v>
      </c>
      <c r="AF151" s="124"/>
      <c r="AG151" s="123"/>
      <c r="AH151" s="125"/>
      <c r="AI151" s="126"/>
      <c r="AJ151" s="120"/>
      <c r="AK151" s="122"/>
      <c r="AL151" s="124"/>
      <c r="AM151" s="123">
        <f t="shared" si="28"/>
        <v>0</v>
      </c>
      <c r="AN151" s="130"/>
      <c r="AO151" s="126"/>
      <c r="AP151" s="120"/>
      <c r="AQ151" s="131"/>
      <c r="AR151" s="124"/>
      <c r="AS151" s="123"/>
    </row>
    <row r="152" spans="1:46" x14ac:dyDescent="0.25">
      <c r="A152" s="133" t="s">
        <v>253</v>
      </c>
      <c r="B152" s="116" t="s">
        <v>280</v>
      </c>
      <c r="C152" s="134" t="s">
        <v>109</v>
      </c>
      <c r="D152" s="135"/>
      <c r="E152" s="119"/>
      <c r="F152" s="120"/>
      <c r="G152" s="121">
        <v>15.87</v>
      </c>
      <c r="H152" s="122" t="s">
        <v>111</v>
      </c>
      <c r="I152" s="123">
        <f t="shared" si="25"/>
        <v>1</v>
      </c>
      <c r="J152" s="118"/>
      <c r="K152" s="119"/>
      <c r="L152" s="120">
        <f t="shared" si="29"/>
        <v>0</v>
      </c>
      <c r="M152" s="121"/>
      <c r="N152" s="122"/>
      <c r="O152" s="123"/>
      <c r="P152" s="130"/>
      <c r="Q152" s="119"/>
      <c r="R152" s="120"/>
      <c r="S152" s="131"/>
      <c r="T152" s="124"/>
      <c r="U152" s="123"/>
      <c r="V152" s="132"/>
      <c r="W152" s="126"/>
      <c r="X152" s="120">
        <f t="shared" si="26"/>
        <v>0</v>
      </c>
      <c r="Y152" s="122"/>
      <c r="Z152" s="124"/>
      <c r="AA152" s="123">
        <f t="shared" si="27"/>
        <v>0</v>
      </c>
      <c r="AB152" s="132"/>
      <c r="AC152" s="126"/>
      <c r="AD152" s="120"/>
      <c r="AE152" s="124">
        <v>11.11</v>
      </c>
      <c r="AF152" s="124"/>
      <c r="AG152" s="123"/>
      <c r="AH152" s="125"/>
      <c r="AI152" s="126"/>
      <c r="AJ152" s="120"/>
      <c r="AK152" s="122"/>
      <c r="AL152" s="124"/>
      <c r="AM152" s="123">
        <f t="shared" si="28"/>
        <v>0</v>
      </c>
      <c r="AN152" s="130"/>
      <c r="AO152" s="126"/>
      <c r="AP152" s="120"/>
      <c r="AQ152" s="131"/>
      <c r="AR152" s="124"/>
      <c r="AS152" s="123"/>
    </row>
    <row r="153" spans="1:46" ht="15.75" thickBot="1" x14ac:dyDescent="0.3">
      <c r="A153" s="136" t="s">
        <v>258</v>
      </c>
      <c r="B153" s="137" t="s">
        <v>281</v>
      </c>
      <c r="C153" s="138" t="s">
        <v>109</v>
      </c>
      <c r="D153" s="139"/>
      <c r="E153" s="140"/>
      <c r="F153" s="141"/>
      <c r="G153" s="142">
        <v>29.29</v>
      </c>
      <c r="H153" s="143" t="s">
        <v>111</v>
      </c>
      <c r="I153" s="144">
        <f t="shared" si="25"/>
        <v>0</v>
      </c>
      <c r="J153" s="145"/>
      <c r="K153" s="140"/>
      <c r="L153" s="141">
        <f t="shared" si="29"/>
        <v>0</v>
      </c>
      <c r="M153" s="146"/>
      <c r="N153" s="143"/>
      <c r="O153" s="144"/>
      <c r="P153" s="147"/>
      <c r="Q153" s="140"/>
      <c r="R153" s="120"/>
      <c r="S153" s="148"/>
      <c r="T153" s="124"/>
      <c r="U153" s="144"/>
      <c r="V153" s="149"/>
      <c r="W153" s="150"/>
      <c r="X153" s="141">
        <f t="shared" si="26"/>
        <v>0</v>
      </c>
      <c r="Y153" s="151"/>
      <c r="Z153" s="152"/>
      <c r="AA153" s="123">
        <f t="shared" si="27"/>
        <v>0</v>
      </c>
      <c r="AB153" s="149"/>
      <c r="AC153" s="150"/>
      <c r="AD153" s="120"/>
      <c r="AE153" s="210">
        <v>4.91</v>
      </c>
      <c r="AF153" s="152"/>
      <c r="AG153" s="123"/>
      <c r="AH153" s="153"/>
      <c r="AI153" s="150"/>
      <c r="AJ153" s="120"/>
      <c r="AK153" s="122"/>
      <c r="AL153" s="152"/>
      <c r="AM153" s="123">
        <f t="shared" si="28"/>
        <v>0</v>
      </c>
      <c r="AN153" s="147"/>
      <c r="AO153" s="150"/>
      <c r="AP153" s="141"/>
      <c r="AQ153" s="154"/>
      <c r="AR153" s="152"/>
      <c r="AS153" s="144"/>
      <c r="AT153" s="124"/>
    </row>
    <row r="154" spans="1:46" x14ac:dyDescent="0.25">
      <c r="J154" s="155"/>
      <c r="R154" s="156"/>
      <c r="T154" s="156"/>
      <c r="AA154" s="156"/>
      <c r="AD154" s="156"/>
      <c r="AE154" s="98">
        <v>4.74</v>
      </c>
      <c r="AG154" s="156"/>
      <c r="AJ154" s="156"/>
      <c r="AK154" s="156"/>
      <c r="AM154" s="156"/>
      <c r="AQ154" s="157"/>
    </row>
    <row r="155" spans="1:46" x14ac:dyDescent="0.25">
      <c r="J155" s="155"/>
      <c r="AE155" s="98">
        <v>0</v>
      </c>
    </row>
    <row r="156" spans="1:46" x14ac:dyDescent="0.25">
      <c r="J156" s="155"/>
      <c r="AE156" s="98">
        <v>0</v>
      </c>
    </row>
    <row r="157" spans="1:46" x14ac:dyDescent="0.25">
      <c r="J157" s="155"/>
      <c r="AE157" s="98">
        <v>0</v>
      </c>
    </row>
    <row r="158" spans="1:46" x14ac:dyDescent="0.25">
      <c r="J158" s="155"/>
      <c r="AE158" s="98">
        <v>0</v>
      </c>
    </row>
    <row r="159" spans="1:46" x14ac:dyDescent="0.25">
      <c r="J159" s="155"/>
      <c r="AE159" s="98">
        <v>0</v>
      </c>
    </row>
    <row r="160" spans="1:46" x14ac:dyDescent="0.25">
      <c r="J160" s="155"/>
      <c r="AE160" s="98">
        <v>0</v>
      </c>
    </row>
    <row r="161" spans="10:31" x14ac:dyDescent="0.25">
      <c r="J161" s="155"/>
      <c r="AE161" s="98">
        <v>0</v>
      </c>
    </row>
    <row r="162" spans="10:31" x14ac:dyDescent="0.25">
      <c r="J162" s="155"/>
      <c r="AE162" s="98">
        <v>4.78</v>
      </c>
    </row>
    <row r="163" spans="10:31" x14ac:dyDescent="0.25">
      <c r="AE163" s="98">
        <v>3.67</v>
      </c>
    </row>
    <row r="164" spans="10:31" x14ac:dyDescent="0.25">
      <c r="AE164" s="98">
        <v>3.13</v>
      </c>
    </row>
    <row r="165" spans="10:31" x14ac:dyDescent="0.25">
      <c r="AE165" s="98">
        <v>5.39</v>
      </c>
    </row>
    <row r="166" spans="10:31" x14ac:dyDescent="0.25">
      <c r="AE166" s="98">
        <v>0</v>
      </c>
    </row>
    <row r="167" spans="10:31" x14ac:dyDescent="0.25">
      <c r="AE167" s="98">
        <v>4.3099999999999996</v>
      </c>
    </row>
  </sheetData>
  <autoFilter ref="A13:AS153"/>
  <mergeCells count="66">
    <mergeCell ref="AQ128:AQ131"/>
    <mergeCell ref="AS128:AS131"/>
    <mergeCell ref="AQ132:AQ136"/>
    <mergeCell ref="AS132:AS136"/>
    <mergeCell ref="AQ137:AQ141"/>
    <mergeCell ref="AS137:AS141"/>
    <mergeCell ref="AQ117:AQ120"/>
    <mergeCell ref="AS117:AS120"/>
    <mergeCell ref="AQ121:AQ124"/>
    <mergeCell ref="AS121:AS124"/>
    <mergeCell ref="AQ126:AQ127"/>
    <mergeCell ref="AS126:AS127"/>
    <mergeCell ref="AQ105:AQ107"/>
    <mergeCell ref="AS105:AS107"/>
    <mergeCell ref="AQ108:AQ113"/>
    <mergeCell ref="AS108:AS113"/>
    <mergeCell ref="AQ114:AQ116"/>
    <mergeCell ref="AS114:AS116"/>
    <mergeCell ref="AQ91:AQ97"/>
    <mergeCell ref="AS91:AS97"/>
    <mergeCell ref="AQ98:AQ100"/>
    <mergeCell ref="AS98:AS100"/>
    <mergeCell ref="AQ101:AQ104"/>
    <mergeCell ref="AS101:AS104"/>
    <mergeCell ref="AQ76:AQ81"/>
    <mergeCell ref="AS76:AS81"/>
    <mergeCell ref="AQ82:AQ84"/>
    <mergeCell ref="AS82:AS84"/>
    <mergeCell ref="AQ85:AQ90"/>
    <mergeCell ref="AS85:AS90"/>
    <mergeCell ref="AQ61:AQ67"/>
    <mergeCell ref="AS61:AS67"/>
    <mergeCell ref="AQ68:AQ71"/>
    <mergeCell ref="AS68:AS71"/>
    <mergeCell ref="AQ72:AQ75"/>
    <mergeCell ref="AS72:AS75"/>
    <mergeCell ref="AQ43:AQ50"/>
    <mergeCell ref="AS43:AS50"/>
    <mergeCell ref="AQ51:AQ54"/>
    <mergeCell ref="AS51:AS54"/>
    <mergeCell ref="AQ55:AQ60"/>
    <mergeCell ref="AS55:AS60"/>
    <mergeCell ref="AQ20:AQ26"/>
    <mergeCell ref="AS20:AS26"/>
    <mergeCell ref="AQ27:AQ33"/>
    <mergeCell ref="AS27:AS33"/>
    <mergeCell ref="AQ34:AQ42"/>
    <mergeCell ref="AS34:AS42"/>
    <mergeCell ref="AH12:AJ12"/>
    <mergeCell ref="AK12:AM12"/>
    <mergeCell ref="AN12:AP12"/>
    <mergeCell ref="AQ12:AS12"/>
    <mergeCell ref="AQ14:AQ19"/>
    <mergeCell ref="AS14:AS19"/>
    <mergeCell ref="AE12:AG12"/>
    <mergeCell ref="A7:H7"/>
    <mergeCell ref="A12:C12"/>
    <mergeCell ref="D12:F12"/>
    <mergeCell ref="G12:I12"/>
    <mergeCell ref="J12:L12"/>
    <mergeCell ref="M12:O12"/>
    <mergeCell ref="P12:R12"/>
    <mergeCell ref="S12:U12"/>
    <mergeCell ref="V12:X12"/>
    <mergeCell ref="Y12:AA12"/>
    <mergeCell ref="AB12:AD12"/>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K34"/>
  <sheetViews>
    <sheetView zoomScale="70" zoomScaleNormal="70" workbookViewId="0">
      <selection activeCell="C17" sqref="C17"/>
    </sheetView>
  </sheetViews>
  <sheetFormatPr defaultRowHeight="15.75" x14ac:dyDescent="0.25"/>
  <cols>
    <col min="1" max="1" width="4.7109375" style="169" bestFit="1" customWidth="1"/>
    <col min="2" max="2" width="47.42578125" style="169" customWidth="1"/>
    <col min="3" max="3" width="33.42578125" style="169" customWidth="1"/>
    <col min="4" max="4" width="33.7109375" style="169" customWidth="1"/>
    <col min="5" max="5" width="23.140625" style="169" bestFit="1" customWidth="1"/>
    <col min="6" max="6" width="16.28515625" style="169" bestFit="1" customWidth="1"/>
    <col min="7" max="7" width="23.7109375" style="169" customWidth="1"/>
    <col min="8" max="8" width="12.7109375" style="169" bestFit="1" customWidth="1"/>
    <col min="9" max="9" width="14.85546875" style="169" bestFit="1" customWidth="1"/>
    <col min="10" max="10" width="15.28515625" style="169" customWidth="1"/>
    <col min="11" max="11" width="16.28515625" style="169" customWidth="1"/>
    <col min="12" max="16384" width="9.140625" style="169"/>
  </cols>
  <sheetData>
    <row r="1" spans="1:11" s="161" customFormat="1" ht="14.25" customHeight="1" x14ac:dyDescent="0.25">
      <c r="A1" s="158"/>
      <c r="B1" s="159"/>
      <c r="C1" s="159"/>
      <c r="D1" s="158"/>
      <c r="E1" s="159"/>
      <c r="F1" s="159"/>
      <c r="G1" s="158"/>
      <c r="H1" s="159"/>
      <c r="I1" s="159"/>
      <c r="J1" s="160"/>
    </row>
    <row r="2" spans="1:11" s="161" customFormat="1" ht="14.25" customHeight="1" x14ac:dyDescent="0.25">
      <c r="A2" s="162"/>
      <c r="B2" s="162"/>
      <c r="C2" s="162"/>
      <c r="D2" s="162"/>
      <c r="E2" s="162"/>
      <c r="F2" s="162"/>
      <c r="G2" s="162"/>
      <c r="H2" s="162"/>
      <c r="I2" s="162"/>
      <c r="J2" s="162"/>
    </row>
    <row r="3" spans="1:11" s="161" customFormat="1" ht="14.25" customHeight="1" x14ac:dyDescent="0.25">
      <c r="A3" s="163"/>
      <c r="B3" s="163"/>
      <c r="C3" s="163"/>
      <c r="D3" s="163"/>
      <c r="E3" s="163"/>
      <c r="F3" s="163"/>
      <c r="G3" s="163"/>
      <c r="H3" s="163"/>
      <c r="I3" s="163"/>
      <c r="J3" s="163"/>
    </row>
    <row r="4" spans="1:11" s="161" customFormat="1" ht="14.25" customHeight="1" x14ac:dyDescent="0.25">
      <c r="A4" s="164"/>
      <c r="B4" s="164"/>
      <c r="C4" s="164"/>
      <c r="D4" s="164"/>
      <c r="E4" s="164"/>
      <c r="F4" s="164"/>
      <c r="G4" s="164"/>
      <c r="H4" s="164"/>
      <c r="I4" s="164"/>
      <c r="J4" s="164"/>
    </row>
    <row r="5" spans="1:11" s="161" customFormat="1" ht="14.25" customHeight="1" x14ac:dyDescent="0.25">
      <c r="A5" s="164"/>
      <c r="B5" s="164"/>
      <c r="C5" s="164"/>
      <c r="D5" s="164"/>
      <c r="E5" s="164"/>
      <c r="F5" s="164"/>
      <c r="G5" s="164"/>
      <c r="H5" s="164"/>
      <c r="I5" s="164"/>
      <c r="J5" s="164"/>
    </row>
    <row r="6" spans="1:11" s="161" customFormat="1" ht="14.25" customHeight="1" x14ac:dyDescent="0.25">
      <c r="A6" s="164"/>
      <c r="B6" s="164"/>
      <c r="C6" s="164"/>
      <c r="D6" s="164"/>
      <c r="E6" s="164"/>
      <c r="F6" s="164"/>
      <c r="G6" s="164"/>
      <c r="H6" s="164"/>
      <c r="I6" s="164"/>
      <c r="J6" s="164"/>
    </row>
    <row r="7" spans="1:11" s="161" customFormat="1" ht="14.25" customHeight="1" thickBot="1" x14ac:dyDescent="0.3">
      <c r="A7" s="164"/>
      <c r="B7" s="164"/>
      <c r="C7" s="164"/>
      <c r="D7" s="164"/>
      <c r="E7" s="164"/>
      <c r="F7" s="164"/>
      <c r="G7" s="164"/>
      <c r="H7" s="164"/>
      <c r="I7" s="164"/>
      <c r="J7" s="164"/>
    </row>
    <row r="8" spans="1:11" s="166" customFormat="1" ht="22.5" customHeight="1" thickBot="1" x14ac:dyDescent="0.35">
      <c r="A8" s="241" t="s">
        <v>4</v>
      </c>
      <c r="B8" s="242"/>
      <c r="C8" s="242"/>
      <c r="D8" s="242"/>
      <c r="E8" s="242"/>
      <c r="F8" s="242"/>
      <c r="G8" s="242"/>
      <c r="H8" s="243"/>
      <c r="I8" s="165"/>
      <c r="J8" s="165"/>
    </row>
    <row r="9" spans="1:11" s="161" customFormat="1" ht="14.25" customHeight="1" x14ac:dyDescent="0.25">
      <c r="A9" s="167"/>
      <c r="B9" s="167"/>
      <c r="C9" s="167"/>
      <c r="D9" s="167"/>
      <c r="E9" s="167"/>
      <c r="F9" s="167"/>
      <c r="G9" s="167"/>
      <c r="H9" s="167"/>
      <c r="I9" s="164"/>
      <c r="J9" s="164"/>
    </row>
    <row r="10" spans="1:11" s="161" customFormat="1" ht="14.25" customHeight="1" x14ac:dyDescent="0.25">
      <c r="A10" s="168" t="s">
        <v>69</v>
      </c>
      <c r="B10" s="167"/>
      <c r="C10" s="167"/>
      <c r="D10" s="167"/>
      <c r="E10" s="167"/>
      <c r="F10" s="167"/>
      <c r="G10" s="167"/>
      <c r="H10" s="167"/>
      <c r="I10" s="164"/>
      <c r="J10" s="164"/>
    </row>
    <row r="11" spans="1:11" s="161" customFormat="1" ht="14.25" customHeight="1" x14ac:dyDescent="0.25">
      <c r="A11" s="167" t="s">
        <v>86</v>
      </c>
      <c r="B11" s="167"/>
      <c r="C11" s="167"/>
      <c r="D11" s="167"/>
      <c r="E11" s="167"/>
      <c r="F11" s="167"/>
      <c r="G11" s="167"/>
      <c r="H11" s="167"/>
      <c r="I11" s="164"/>
      <c r="J11" s="164"/>
    </row>
    <row r="12" spans="1:11" s="161" customFormat="1" ht="14.25" customHeight="1" x14ac:dyDescent="0.25">
      <c r="A12" s="167"/>
      <c r="B12" s="167"/>
      <c r="C12" s="167"/>
      <c r="D12" s="167"/>
      <c r="E12" s="167"/>
      <c r="F12" s="167"/>
      <c r="G12" s="167"/>
      <c r="H12" s="167"/>
      <c r="I12" s="164"/>
      <c r="J12" s="164"/>
    </row>
    <row r="13" spans="1:11" s="161" customFormat="1" ht="14.25" customHeight="1" thickBot="1" x14ac:dyDescent="0.3">
      <c r="A13" s="164"/>
      <c r="B13" s="164"/>
      <c r="C13" s="164"/>
      <c r="D13" s="164"/>
      <c r="E13" s="164"/>
      <c r="F13" s="164"/>
      <c r="G13" s="164"/>
      <c r="H13" s="164"/>
      <c r="I13" s="164"/>
      <c r="J13" s="164"/>
    </row>
    <row r="14" spans="1:11" ht="16.5" customHeight="1" x14ac:dyDescent="0.25">
      <c r="A14" s="244" t="s">
        <v>88</v>
      </c>
      <c r="B14" s="244"/>
      <c r="C14" s="244"/>
      <c r="D14" s="244"/>
      <c r="E14" s="244"/>
      <c r="F14" s="244"/>
      <c r="G14" s="245"/>
      <c r="H14" s="246" t="s">
        <v>63</v>
      </c>
      <c r="I14" s="244"/>
      <c r="J14" s="247"/>
      <c r="K14" s="248" t="s">
        <v>84</v>
      </c>
    </row>
    <row r="15" spans="1:11" x14ac:dyDescent="0.25">
      <c r="A15" s="170" t="s">
        <v>283</v>
      </c>
      <c r="B15" s="170" t="s">
        <v>9</v>
      </c>
      <c r="C15" s="170" t="s">
        <v>10</v>
      </c>
      <c r="D15" s="170" t="s">
        <v>11</v>
      </c>
      <c r="E15" s="170" t="s">
        <v>284</v>
      </c>
      <c r="F15" s="170" t="s">
        <v>285</v>
      </c>
      <c r="G15" s="171" t="s">
        <v>6</v>
      </c>
      <c r="H15" s="172" t="s">
        <v>286</v>
      </c>
      <c r="I15" s="170" t="s">
        <v>287</v>
      </c>
      <c r="J15" s="173" t="s">
        <v>288</v>
      </c>
      <c r="K15" s="249"/>
    </row>
    <row r="16" spans="1:11" ht="63" x14ac:dyDescent="0.25">
      <c r="A16" s="174">
        <v>1</v>
      </c>
      <c r="B16" s="175" t="s">
        <v>289</v>
      </c>
      <c r="C16" s="175" t="s">
        <v>290</v>
      </c>
      <c r="D16" s="175" t="s">
        <v>291</v>
      </c>
      <c r="E16" s="176" t="s">
        <v>292</v>
      </c>
      <c r="F16" s="175" t="s">
        <v>293</v>
      </c>
      <c r="G16" s="176" t="s">
        <v>294</v>
      </c>
      <c r="H16" s="177">
        <v>5514</v>
      </c>
      <c r="I16" s="178">
        <v>692135</v>
      </c>
      <c r="J16" s="179">
        <f>H16/I16</f>
        <v>7.9666539042238874E-3</v>
      </c>
      <c r="K16" s="180">
        <f>IF(J16&gt;=0.15,1,0)</f>
        <v>0</v>
      </c>
    </row>
    <row r="17" spans="1:11" ht="63" x14ac:dyDescent="0.25">
      <c r="A17" s="181">
        <v>2</v>
      </c>
      <c r="B17" s="182" t="s">
        <v>295</v>
      </c>
      <c r="C17" s="182" t="s">
        <v>296</v>
      </c>
      <c r="D17" s="182" t="s">
        <v>297</v>
      </c>
      <c r="E17" s="182" t="s">
        <v>298</v>
      </c>
      <c r="F17" s="182" t="s">
        <v>293</v>
      </c>
      <c r="G17" s="182" t="s">
        <v>299</v>
      </c>
      <c r="H17" s="177">
        <v>1720</v>
      </c>
      <c r="I17" s="178">
        <v>25289</v>
      </c>
      <c r="J17" s="183">
        <f>H17/I17</f>
        <v>6.8013760923721772E-2</v>
      </c>
      <c r="K17" s="184">
        <f>IF(J17&lt;=20%,1,0)</f>
        <v>1</v>
      </c>
    </row>
    <row r="18" spans="1:11" ht="63" customHeight="1" x14ac:dyDescent="0.25">
      <c r="A18" s="181">
        <v>3</v>
      </c>
      <c r="B18" s="182" t="s">
        <v>300</v>
      </c>
      <c r="C18" s="182" t="s">
        <v>301</v>
      </c>
      <c r="D18" s="182" t="s">
        <v>302</v>
      </c>
      <c r="E18" s="185" t="s">
        <v>292</v>
      </c>
      <c r="F18" s="182" t="s">
        <v>303</v>
      </c>
      <c r="G18" s="182" t="s">
        <v>304</v>
      </c>
      <c r="H18" s="186">
        <v>837</v>
      </c>
      <c r="I18" s="187">
        <v>2808</v>
      </c>
      <c r="J18" s="183">
        <f t="shared" ref="J18:J29" si="0">H18/I18</f>
        <v>0.29807692307692307</v>
      </c>
      <c r="K18" s="188">
        <f>IF(J18&gt;=80%,1,0)</f>
        <v>0</v>
      </c>
    </row>
    <row r="19" spans="1:11" ht="141.75" x14ac:dyDescent="0.25">
      <c r="A19" s="197" t="s">
        <v>305</v>
      </c>
      <c r="B19" s="198" t="s">
        <v>306</v>
      </c>
      <c r="C19" s="198" t="s">
        <v>307</v>
      </c>
      <c r="D19" s="199" t="s">
        <v>308</v>
      </c>
      <c r="E19" s="198" t="s">
        <v>309</v>
      </c>
      <c r="F19" s="198" t="s">
        <v>293</v>
      </c>
      <c r="G19" s="198" t="s">
        <v>310</v>
      </c>
      <c r="H19" s="200"/>
      <c r="I19" s="201"/>
      <c r="J19" s="202"/>
      <c r="K19" s="203"/>
    </row>
    <row r="20" spans="1:11" ht="63" x14ac:dyDescent="0.25">
      <c r="A20" s="181">
        <v>5</v>
      </c>
      <c r="B20" s="182" t="s">
        <v>311</v>
      </c>
      <c r="C20" s="182" t="s">
        <v>312</v>
      </c>
      <c r="D20" s="182" t="s">
        <v>313</v>
      </c>
      <c r="E20" s="185" t="s">
        <v>314</v>
      </c>
      <c r="F20" s="182" t="s">
        <v>293</v>
      </c>
      <c r="G20" s="182" t="s">
        <v>315</v>
      </c>
      <c r="H20" s="186">
        <v>2674</v>
      </c>
      <c r="I20" s="187">
        <v>692135</v>
      </c>
      <c r="J20" s="183">
        <f t="shared" si="0"/>
        <v>3.8634081501441194E-3</v>
      </c>
      <c r="K20" s="188">
        <f>IF(J20&gt;=0.67%,1,0)</f>
        <v>0</v>
      </c>
    </row>
    <row r="21" spans="1:11" ht="78.75" x14ac:dyDescent="0.25">
      <c r="A21" s="181">
        <v>6</v>
      </c>
      <c r="B21" s="182" t="s">
        <v>316</v>
      </c>
      <c r="C21" s="182" t="s">
        <v>317</v>
      </c>
      <c r="D21" s="182" t="s">
        <v>318</v>
      </c>
      <c r="E21" s="185" t="s">
        <v>292</v>
      </c>
      <c r="F21" s="182" t="s">
        <v>293</v>
      </c>
      <c r="G21" s="185" t="s">
        <v>319</v>
      </c>
      <c r="H21" s="177">
        <v>1691</v>
      </c>
      <c r="I21" s="178">
        <v>199231</v>
      </c>
      <c r="J21" s="189">
        <f t="shared" si="0"/>
        <v>8.4876349564073864E-3</v>
      </c>
      <c r="K21" s="190">
        <f>IF(J21&gt;=0.025,1,0)</f>
        <v>0</v>
      </c>
    </row>
    <row r="22" spans="1:11" ht="110.25" x14ac:dyDescent="0.25">
      <c r="A22" s="197" t="s">
        <v>358</v>
      </c>
      <c r="B22" s="198" t="s">
        <v>320</v>
      </c>
      <c r="C22" s="198" t="s">
        <v>321</v>
      </c>
      <c r="D22" s="198" t="s">
        <v>322</v>
      </c>
      <c r="E22" s="199" t="s">
        <v>323</v>
      </c>
      <c r="F22" s="198" t="s">
        <v>293</v>
      </c>
      <c r="G22" s="198" t="s">
        <v>37</v>
      </c>
      <c r="H22" s="200"/>
      <c r="I22" s="201"/>
      <c r="J22" s="202" t="e">
        <f>H22/I22</f>
        <v>#DIV/0!</v>
      </c>
      <c r="K22" s="206" t="e">
        <f>IF(J22&gt;=90%,1,0)</f>
        <v>#DIV/0!</v>
      </c>
    </row>
    <row r="23" spans="1:11" ht="110.25" x14ac:dyDescent="0.25">
      <c r="A23" s="204">
        <v>8</v>
      </c>
      <c r="B23" s="205" t="s">
        <v>324</v>
      </c>
      <c r="C23" s="205" t="s">
        <v>325</v>
      </c>
      <c r="D23" s="205" t="s">
        <v>326</v>
      </c>
      <c r="E23" s="205" t="s">
        <v>298</v>
      </c>
      <c r="F23" s="205" t="s">
        <v>293</v>
      </c>
      <c r="G23" s="205" t="s">
        <v>304</v>
      </c>
      <c r="H23" s="200"/>
      <c r="I23" s="201"/>
      <c r="J23" s="202" t="e">
        <f t="shared" si="0"/>
        <v>#DIV/0!</v>
      </c>
      <c r="K23" s="206" t="e">
        <f>IF(J23&gt;=80%,1,0)</f>
        <v>#DIV/0!</v>
      </c>
    </row>
    <row r="24" spans="1:11" ht="110.25" x14ac:dyDescent="0.25">
      <c r="A24" s="197">
        <v>9</v>
      </c>
      <c r="B24" s="198" t="s">
        <v>327</v>
      </c>
      <c r="C24" s="198" t="s">
        <v>328</v>
      </c>
      <c r="D24" s="198" t="s">
        <v>329</v>
      </c>
      <c r="E24" s="198" t="s">
        <v>330</v>
      </c>
      <c r="F24" s="198" t="s">
        <v>293</v>
      </c>
      <c r="G24" s="198" t="s">
        <v>304</v>
      </c>
      <c r="H24" s="207">
        <v>36</v>
      </c>
      <c r="I24" s="208">
        <v>90</v>
      </c>
      <c r="J24" s="202">
        <f t="shared" si="0"/>
        <v>0.4</v>
      </c>
      <c r="K24" s="206">
        <f>IF(J24&gt;=80%,1,0)</f>
        <v>0</v>
      </c>
    </row>
    <row r="25" spans="1:11" ht="94.5" x14ac:dyDescent="0.25">
      <c r="A25" s="197">
        <v>10</v>
      </c>
      <c r="B25" s="198" t="s">
        <v>331</v>
      </c>
      <c r="C25" s="198" t="s">
        <v>332</v>
      </c>
      <c r="D25" s="198" t="s">
        <v>333</v>
      </c>
      <c r="E25" s="198" t="s">
        <v>334</v>
      </c>
      <c r="F25" s="198" t="s">
        <v>293</v>
      </c>
      <c r="G25" s="198" t="s">
        <v>310</v>
      </c>
      <c r="H25" s="207">
        <v>1060</v>
      </c>
      <c r="I25" s="208">
        <v>33774</v>
      </c>
      <c r="J25" s="202">
        <f t="shared" si="0"/>
        <v>3.1385089121809678E-2</v>
      </c>
      <c r="K25" s="206">
        <f>IF(J25&gt;=50%,1,0)</f>
        <v>0</v>
      </c>
    </row>
    <row r="26" spans="1:11" ht="126" x14ac:dyDescent="0.25">
      <c r="A26" s="197">
        <v>11</v>
      </c>
      <c r="B26" s="198" t="s">
        <v>335</v>
      </c>
      <c r="C26" s="198" t="s">
        <v>336</v>
      </c>
      <c r="D26" s="199" t="s">
        <v>337</v>
      </c>
      <c r="E26" s="198" t="s">
        <v>338</v>
      </c>
      <c r="F26" s="198" t="s">
        <v>293</v>
      </c>
      <c r="G26" s="198" t="s">
        <v>339</v>
      </c>
      <c r="H26" s="200">
        <v>10</v>
      </c>
      <c r="I26" s="201">
        <v>14</v>
      </c>
      <c r="J26" s="202">
        <f t="shared" si="0"/>
        <v>0.7142857142857143</v>
      </c>
      <c r="K26" s="206">
        <f>IF(J26&gt;=85%,1,0)</f>
        <v>0</v>
      </c>
    </row>
    <row r="27" spans="1:11" ht="126" x14ac:dyDescent="0.25">
      <c r="A27" s="197">
        <v>12</v>
      </c>
      <c r="B27" s="198" t="s">
        <v>340</v>
      </c>
      <c r="C27" s="198" t="s">
        <v>341</v>
      </c>
      <c r="D27" s="198" t="s">
        <v>342</v>
      </c>
      <c r="E27" s="198" t="s">
        <v>343</v>
      </c>
      <c r="F27" s="198" t="s">
        <v>293</v>
      </c>
      <c r="G27" s="198" t="s">
        <v>37</v>
      </c>
      <c r="H27" s="200">
        <v>42</v>
      </c>
      <c r="I27" s="201">
        <v>54</v>
      </c>
      <c r="J27" s="202">
        <f t="shared" si="0"/>
        <v>0.77777777777777779</v>
      </c>
      <c r="K27" s="206">
        <f>IF(J27&gt;=90%,1,0)</f>
        <v>0</v>
      </c>
    </row>
    <row r="28" spans="1:11" ht="78.75" x14ac:dyDescent="0.25">
      <c r="A28" s="181">
        <v>13</v>
      </c>
      <c r="B28" s="182" t="s">
        <v>344</v>
      </c>
      <c r="C28" s="182" t="s">
        <v>345</v>
      </c>
      <c r="D28" s="182" t="s">
        <v>346</v>
      </c>
      <c r="E28" s="182" t="s">
        <v>347</v>
      </c>
      <c r="F28" s="182" t="s">
        <v>293</v>
      </c>
      <c r="G28" s="182" t="s">
        <v>304</v>
      </c>
      <c r="H28" s="177">
        <v>0</v>
      </c>
      <c r="I28" s="178">
        <v>127</v>
      </c>
      <c r="J28" s="183">
        <f t="shared" si="0"/>
        <v>0</v>
      </c>
      <c r="K28" s="190">
        <f>IF(J28&gt;=80%,1,0)</f>
        <v>0</v>
      </c>
    </row>
    <row r="29" spans="1:11" ht="111" thickBot="1" x14ac:dyDescent="0.3">
      <c r="A29" s="181">
        <v>14</v>
      </c>
      <c r="B29" s="182" t="s">
        <v>348</v>
      </c>
      <c r="C29" s="182" t="s">
        <v>349</v>
      </c>
      <c r="D29" s="182" t="s">
        <v>350</v>
      </c>
      <c r="E29" s="182" t="s">
        <v>351</v>
      </c>
      <c r="F29" s="182" t="s">
        <v>293</v>
      </c>
      <c r="G29" s="185" t="s">
        <v>352</v>
      </c>
      <c r="H29" s="191">
        <v>39415</v>
      </c>
      <c r="I29" s="192">
        <v>66336</v>
      </c>
      <c r="J29" s="193">
        <f t="shared" si="0"/>
        <v>0.59417209358417755</v>
      </c>
      <c r="K29" s="194">
        <f>IF(J29&gt;=60%,1,0)</f>
        <v>0</v>
      </c>
    </row>
    <row r="30" spans="1:11" ht="17.25" thickTop="1" thickBot="1" x14ac:dyDescent="0.3"/>
    <row r="31" spans="1:11" ht="32.25" thickBot="1" x14ac:dyDescent="0.3">
      <c r="J31" s="78" t="s">
        <v>83</v>
      </c>
      <c r="K31" s="195">
        <f>COUNTIF(K15:K29,"1")</f>
        <v>1</v>
      </c>
    </row>
    <row r="32" spans="1:11" x14ac:dyDescent="0.25">
      <c r="A32" s="240" t="s">
        <v>353</v>
      </c>
      <c r="B32" s="240"/>
      <c r="C32" s="240"/>
      <c r="D32" s="240"/>
      <c r="E32" s="240"/>
      <c r="F32" s="240"/>
      <c r="G32" s="240"/>
    </row>
    <row r="33" spans="1:7" x14ac:dyDescent="0.25">
      <c r="A33" s="240" t="s">
        <v>359</v>
      </c>
      <c r="B33" s="240"/>
      <c r="C33" s="240"/>
      <c r="D33" s="240"/>
      <c r="E33" s="240"/>
      <c r="F33" s="240"/>
      <c r="G33" s="240"/>
    </row>
    <row r="34" spans="1:7" x14ac:dyDescent="0.25">
      <c r="A34" s="240" t="s">
        <v>354</v>
      </c>
      <c r="B34" s="240"/>
      <c r="C34" s="240"/>
      <c r="D34" s="240"/>
      <c r="E34" s="240"/>
      <c r="F34" s="240"/>
      <c r="G34" s="240"/>
    </row>
  </sheetData>
  <mergeCells count="7">
    <mergeCell ref="A34:G34"/>
    <mergeCell ref="A33:G33"/>
    <mergeCell ref="A8:H8"/>
    <mergeCell ref="A14:G14"/>
    <mergeCell ref="H14:J14"/>
    <mergeCell ref="K14:K15"/>
    <mergeCell ref="A32:G32"/>
  </mergeCells>
  <pageMargins left="0.31496062992125984" right="0.23622047244094491" top="0.19685039370078741" bottom="0.31496062992125984" header="0.11811023622047245" footer="0.19685039370078741"/>
  <pageSetup paperSize="9" scale="6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29"/>
  <sheetViews>
    <sheetView zoomScale="80" zoomScaleNormal="80" workbookViewId="0">
      <selection activeCell="F17" sqref="F17"/>
    </sheetView>
  </sheetViews>
  <sheetFormatPr defaultColWidth="14.42578125" defaultRowHeight="15" customHeight="1" x14ac:dyDescent="0.25"/>
  <cols>
    <col min="1" max="1" width="9.28515625" style="70" customWidth="1"/>
    <col min="2" max="2" width="30.7109375" style="70" customWidth="1"/>
    <col min="3" max="3" width="30" style="70" customWidth="1"/>
    <col min="4" max="4" width="17" style="70" customWidth="1"/>
    <col min="5" max="5" width="18.42578125" style="70" bestFit="1" customWidth="1"/>
    <col min="6" max="6" width="12.7109375" style="70" bestFit="1" customWidth="1"/>
    <col min="7" max="7" width="16.28515625" style="70" customWidth="1"/>
    <col min="8" max="8" width="15.5703125" style="70" customWidth="1"/>
    <col min="9" max="16384" width="14.42578125" style="70"/>
  </cols>
  <sheetData>
    <row r="1" spans="1:8" ht="14.25" customHeight="1" x14ac:dyDescent="0.25">
      <c r="A1" s="67"/>
      <c r="B1" s="68"/>
      <c r="C1" s="68"/>
      <c r="D1" s="68"/>
      <c r="E1" s="68"/>
      <c r="F1" s="68"/>
      <c r="G1" s="68"/>
      <c r="H1" s="69"/>
    </row>
    <row r="2" spans="1:8" ht="14.25" customHeight="1" x14ac:dyDescent="0.25">
      <c r="A2" s="71"/>
      <c r="B2" s="72"/>
      <c r="C2" s="72"/>
      <c r="D2" s="72"/>
      <c r="E2" s="72"/>
      <c r="F2" s="72"/>
      <c r="G2" s="72"/>
      <c r="H2" s="73"/>
    </row>
    <row r="3" spans="1:8" ht="14.25" customHeight="1" x14ac:dyDescent="0.25">
      <c r="A3" s="71"/>
      <c r="B3" s="72"/>
      <c r="C3" s="72"/>
      <c r="D3" s="72"/>
      <c r="E3" s="72"/>
      <c r="F3" s="72"/>
      <c r="G3" s="72"/>
      <c r="H3" s="73"/>
    </row>
    <row r="4" spans="1:8" ht="14.25" customHeight="1" x14ac:dyDescent="0.25">
      <c r="A4" s="71"/>
      <c r="B4" s="72"/>
      <c r="C4" s="72"/>
      <c r="D4" s="72"/>
      <c r="E4" s="72"/>
      <c r="F4" s="72"/>
      <c r="G4" s="72"/>
      <c r="H4" s="73"/>
    </row>
    <row r="5" spans="1:8" ht="14.25" customHeight="1" x14ac:dyDescent="0.25">
      <c r="A5" s="71"/>
      <c r="B5" s="72"/>
      <c r="C5" s="72"/>
      <c r="D5" s="72"/>
      <c r="E5" s="72"/>
      <c r="F5" s="72"/>
      <c r="G5" s="72"/>
      <c r="H5" s="73"/>
    </row>
    <row r="6" spans="1:8" ht="14.25" customHeight="1" thickBot="1" x14ac:dyDescent="0.3">
      <c r="A6" s="71"/>
      <c r="B6" s="72"/>
      <c r="C6" s="72"/>
      <c r="D6" s="72"/>
      <c r="E6" s="72"/>
      <c r="F6" s="72"/>
      <c r="G6" s="72"/>
      <c r="H6" s="73"/>
    </row>
    <row r="7" spans="1:8" ht="36" customHeight="1" thickBot="1" x14ac:dyDescent="0.35">
      <c r="A7" s="250" t="s">
        <v>4</v>
      </c>
      <c r="B7" s="251"/>
      <c r="C7" s="251"/>
      <c r="D7" s="251"/>
      <c r="E7" s="251"/>
      <c r="F7" s="251"/>
      <c r="G7" s="251"/>
      <c r="H7" s="252"/>
    </row>
    <row r="8" spans="1:8" ht="14.25" customHeight="1" x14ac:dyDescent="0.25">
      <c r="A8" s="71"/>
      <c r="B8" s="72"/>
      <c r="C8" s="72"/>
      <c r="D8" s="72"/>
      <c r="E8" s="72"/>
      <c r="F8" s="72"/>
      <c r="G8" s="72"/>
      <c r="H8" s="73"/>
    </row>
    <row r="9" spans="1:8" ht="14.25" customHeight="1" x14ac:dyDescent="0.25">
      <c r="A9" s="71" t="s">
        <v>71</v>
      </c>
      <c r="B9" s="72"/>
      <c r="C9" s="72"/>
      <c r="D9" s="72"/>
      <c r="E9" s="72"/>
      <c r="F9" s="72"/>
      <c r="G9" s="72"/>
      <c r="H9" s="73"/>
    </row>
    <row r="10" spans="1:8" ht="14.25" customHeight="1" x14ac:dyDescent="0.25">
      <c r="A10" s="71" t="s">
        <v>86</v>
      </c>
      <c r="B10" s="72"/>
      <c r="C10" s="72"/>
      <c r="D10" s="72"/>
      <c r="E10" s="72"/>
      <c r="F10" s="72"/>
      <c r="G10" s="72"/>
      <c r="H10" s="73"/>
    </row>
    <row r="11" spans="1:8" ht="14.25" customHeight="1" thickBot="1" x14ac:dyDescent="0.3">
      <c r="A11" s="71"/>
      <c r="B11" s="72"/>
      <c r="C11" s="72"/>
      <c r="D11" s="72"/>
      <c r="E11" s="72"/>
      <c r="F11" s="72"/>
      <c r="G11" s="72"/>
      <c r="H11" s="73"/>
    </row>
    <row r="12" spans="1:8" ht="14.25" customHeight="1" thickBot="1" x14ac:dyDescent="0.3">
      <c r="A12" s="253" t="s">
        <v>42</v>
      </c>
      <c r="B12" s="254"/>
      <c r="C12" s="254"/>
      <c r="D12" s="254"/>
      <c r="E12" s="254"/>
      <c r="F12" s="254"/>
      <c r="G12" s="254"/>
      <c r="H12" s="255"/>
    </row>
    <row r="13" spans="1:8" ht="14.25" customHeight="1" thickBot="1" x14ac:dyDescent="0.3">
      <c r="A13" s="74"/>
      <c r="B13" s="75"/>
      <c r="C13" s="75"/>
      <c r="D13" s="75"/>
      <c r="E13" s="75"/>
      <c r="F13" s="75"/>
      <c r="G13" s="75"/>
      <c r="H13" s="76"/>
    </row>
    <row r="14" spans="1:8" ht="39.75" customHeight="1" thickBot="1" x14ac:dyDescent="0.3">
      <c r="A14" s="77" t="s">
        <v>8</v>
      </c>
      <c r="B14" s="77" t="s">
        <v>43</v>
      </c>
      <c r="C14" s="77" t="s">
        <v>44</v>
      </c>
      <c r="D14" s="77" t="s">
        <v>12</v>
      </c>
      <c r="E14" s="77" t="s">
        <v>13</v>
      </c>
      <c r="F14" s="77" t="s">
        <v>5</v>
      </c>
      <c r="G14" s="77" t="s">
        <v>6</v>
      </c>
      <c r="H14" s="78" t="s">
        <v>84</v>
      </c>
    </row>
    <row r="15" spans="1:8" ht="42" customHeight="1" x14ac:dyDescent="0.25">
      <c r="A15" s="79">
        <v>1</v>
      </c>
      <c r="B15" s="80" t="s">
        <v>66</v>
      </c>
      <c r="C15" s="80" t="s">
        <v>45</v>
      </c>
      <c r="D15" s="80"/>
      <c r="E15" s="80"/>
      <c r="F15" s="80"/>
      <c r="G15" s="80" t="s">
        <v>46</v>
      </c>
      <c r="H15" s="81">
        <v>0</v>
      </c>
    </row>
    <row r="16" spans="1:8" ht="63" x14ac:dyDescent="0.25">
      <c r="A16" s="82">
        <v>2</v>
      </c>
      <c r="B16" s="83" t="s">
        <v>47</v>
      </c>
      <c r="C16" s="83" t="s">
        <v>48</v>
      </c>
      <c r="D16" s="209">
        <v>0</v>
      </c>
      <c r="E16" s="209">
        <v>0</v>
      </c>
      <c r="F16" s="84" t="e">
        <f>D16/E16</f>
        <v>#DIV/0!</v>
      </c>
      <c r="G16" s="85">
        <v>1</v>
      </c>
      <c r="H16" s="86">
        <v>0</v>
      </c>
    </row>
    <row r="17" spans="1:8" ht="78.75" x14ac:dyDescent="0.25">
      <c r="A17" s="82">
        <v>3</v>
      </c>
      <c r="B17" s="83" t="s">
        <v>67</v>
      </c>
      <c r="C17" s="83" t="s">
        <v>49</v>
      </c>
      <c r="D17" s="256" t="s">
        <v>50</v>
      </c>
      <c r="E17" s="257"/>
      <c r="F17" s="83" t="str">
        <f>D17</f>
        <v>Sim</v>
      </c>
      <c r="G17" s="83" t="s">
        <v>50</v>
      </c>
      <c r="H17" s="86">
        <v>1</v>
      </c>
    </row>
    <row r="18" spans="1:8" ht="32.25" thickBot="1" x14ac:dyDescent="0.3">
      <c r="A18" s="87">
        <v>4</v>
      </c>
      <c r="B18" s="88" t="s">
        <v>51</v>
      </c>
      <c r="C18" s="88" t="s">
        <v>49</v>
      </c>
      <c r="D18" s="258" t="s">
        <v>52</v>
      </c>
      <c r="E18" s="259"/>
      <c r="F18" s="88" t="str">
        <f>D18</f>
        <v>Não</v>
      </c>
      <c r="G18" s="88" t="s">
        <v>52</v>
      </c>
      <c r="H18" s="89">
        <v>1</v>
      </c>
    </row>
    <row r="19" spans="1:8" ht="14.25" customHeight="1" x14ac:dyDescent="0.25">
      <c r="A19" s="71"/>
      <c r="B19" s="72"/>
      <c r="C19" s="72"/>
      <c r="D19" s="72"/>
      <c r="E19" s="72"/>
      <c r="F19" s="72"/>
      <c r="G19" s="90"/>
      <c r="H19" s="91"/>
    </row>
    <row r="20" spans="1:8" ht="14.25" customHeight="1" thickBot="1" x14ac:dyDescent="0.3">
      <c r="A20" s="71"/>
      <c r="B20" s="72"/>
      <c r="C20" s="72"/>
      <c r="D20" s="72"/>
      <c r="E20" s="72"/>
      <c r="F20" s="72"/>
      <c r="G20" s="72"/>
      <c r="H20" s="73"/>
    </row>
    <row r="21" spans="1:8" ht="38.25" customHeight="1" thickBot="1" x14ac:dyDescent="0.3">
      <c r="A21" s="71"/>
      <c r="B21" s="72"/>
      <c r="C21" s="72"/>
      <c r="D21" s="72"/>
      <c r="E21" s="72"/>
      <c r="F21" s="72"/>
      <c r="G21" s="78" t="s">
        <v>83</v>
      </c>
      <c r="H21" s="92">
        <f>SUM(H15:H18)</f>
        <v>2</v>
      </c>
    </row>
    <row r="22" spans="1:8" ht="14.25" customHeight="1" x14ac:dyDescent="0.25">
      <c r="A22" s="71"/>
      <c r="B22" s="72"/>
      <c r="C22" s="72"/>
      <c r="D22" s="72"/>
      <c r="E22" s="72"/>
      <c r="F22" s="72"/>
      <c r="G22" s="72"/>
      <c r="H22" s="73"/>
    </row>
    <row r="23" spans="1:8" ht="14.25" customHeight="1" x14ac:dyDescent="0.25">
      <c r="A23" s="71"/>
      <c r="B23" s="72"/>
      <c r="C23" s="72"/>
      <c r="D23" s="72"/>
      <c r="E23" s="72"/>
      <c r="F23" s="72"/>
      <c r="G23" s="72"/>
      <c r="H23" s="73"/>
    </row>
    <row r="24" spans="1:8" ht="14.25" customHeight="1" thickBot="1" x14ac:dyDescent="0.3">
      <c r="A24" s="93"/>
      <c r="B24" s="94"/>
      <c r="C24" s="94"/>
      <c r="D24" s="94"/>
      <c r="E24" s="94"/>
      <c r="F24" s="94"/>
      <c r="G24" s="94"/>
      <c r="H24" s="95"/>
    </row>
    <row r="25" spans="1:8" ht="14.25" customHeight="1" x14ac:dyDescent="0.25">
      <c r="A25" s="72"/>
      <c r="B25" s="72"/>
      <c r="C25" s="72"/>
      <c r="D25" s="72"/>
      <c r="E25" s="72"/>
      <c r="F25" s="72"/>
      <c r="G25" s="72"/>
      <c r="H25" s="72"/>
    </row>
    <row r="26" spans="1:8" ht="14.25" customHeight="1" x14ac:dyDescent="0.25">
      <c r="A26" s="96"/>
      <c r="B26" s="96"/>
      <c r="C26" s="96"/>
      <c r="D26" s="96"/>
      <c r="E26" s="96"/>
      <c r="F26" s="96"/>
      <c r="G26" s="96"/>
      <c r="H26" s="96"/>
    </row>
    <row r="27" spans="1:8" ht="14.25" customHeight="1" x14ac:dyDescent="0.25">
      <c r="A27" s="96"/>
      <c r="B27" s="96"/>
      <c r="C27" s="96"/>
      <c r="D27" s="96"/>
      <c r="E27" s="96"/>
      <c r="F27" s="96"/>
      <c r="G27" s="96"/>
      <c r="H27" s="96"/>
    </row>
    <row r="28" spans="1:8" ht="14.25" customHeight="1" x14ac:dyDescent="0.25">
      <c r="A28" s="96"/>
      <c r="B28" s="96"/>
      <c r="C28" s="96"/>
      <c r="D28" s="96"/>
      <c r="E28" s="96"/>
      <c r="F28" s="96"/>
      <c r="G28" s="96"/>
      <c r="H28" s="96"/>
    </row>
    <row r="29" spans="1:8" ht="14.25" customHeight="1" x14ac:dyDescent="0.25">
      <c r="A29" s="96"/>
      <c r="B29" s="96"/>
      <c r="C29" s="96"/>
      <c r="D29" s="96"/>
      <c r="E29" s="96"/>
      <c r="F29" s="96"/>
      <c r="G29" s="96"/>
      <c r="H29" s="96"/>
    </row>
  </sheetData>
  <mergeCells count="4">
    <mergeCell ref="A7:H7"/>
    <mergeCell ref="A12:H12"/>
    <mergeCell ref="D17:E17"/>
    <mergeCell ref="D18:E18"/>
  </mergeCells>
  <pageMargins left="0.17" right="0.28999999999999998" top="0.78740157499999996" bottom="0.78740157499999996" header="0" footer="0"/>
  <pageSetup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2" width="21.28515625" customWidth="1"/>
    <col min="3" max="6" width="9.140625" customWidth="1"/>
    <col min="7" max="26" width="8.7109375" customWidth="1"/>
  </cols>
  <sheetData>
    <row r="1" spans="1:26" x14ac:dyDescent="0.25">
      <c r="A1" s="260" t="s">
        <v>53</v>
      </c>
      <c r="B1" s="261"/>
      <c r="C1" s="1"/>
      <c r="D1" s="1"/>
      <c r="E1" s="1"/>
      <c r="F1" s="1"/>
      <c r="G1" s="1"/>
      <c r="H1" s="1"/>
      <c r="I1" s="1"/>
      <c r="J1" s="1"/>
      <c r="K1" s="1"/>
      <c r="L1" s="1"/>
      <c r="M1" s="1"/>
      <c r="N1" s="1"/>
      <c r="O1" s="1"/>
      <c r="P1" s="1"/>
      <c r="Q1" s="1"/>
      <c r="R1" s="1"/>
      <c r="S1" s="1"/>
      <c r="T1" s="1"/>
      <c r="U1" s="1"/>
      <c r="V1" s="1"/>
      <c r="W1" s="1"/>
      <c r="X1" s="1"/>
      <c r="Y1" s="1"/>
      <c r="Z1" s="1"/>
    </row>
    <row r="2" spans="1:26" x14ac:dyDescent="0.25">
      <c r="A2" s="2"/>
      <c r="B2" s="2"/>
      <c r="C2" s="1"/>
      <c r="D2" s="1"/>
      <c r="E2" s="1"/>
      <c r="F2" s="1"/>
      <c r="G2" s="1"/>
      <c r="H2" s="1"/>
      <c r="I2" s="1"/>
      <c r="J2" s="1"/>
      <c r="K2" s="1"/>
      <c r="L2" s="1"/>
      <c r="M2" s="1"/>
      <c r="N2" s="1"/>
      <c r="O2" s="1"/>
      <c r="P2" s="1"/>
      <c r="Q2" s="1"/>
      <c r="R2" s="1"/>
      <c r="S2" s="1"/>
      <c r="T2" s="1"/>
      <c r="U2" s="1"/>
      <c r="V2" s="1"/>
      <c r="W2" s="1"/>
      <c r="X2" s="1"/>
      <c r="Y2" s="1"/>
      <c r="Z2" s="1"/>
    </row>
    <row r="3" spans="1:26" x14ac:dyDescent="0.25">
      <c r="A3" s="2" t="s">
        <v>54</v>
      </c>
      <c r="B3" s="3">
        <v>0.2</v>
      </c>
      <c r="C3" s="1"/>
      <c r="D3" s="1"/>
      <c r="E3" s="1"/>
      <c r="F3" s="1"/>
      <c r="G3" s="1"/>
      <c r="H3" s="1"/>
      <c r="I3" s="1"/>
      <c r="J3" s="1"/>
      <c r="K3" s="1"/>
      <c r="L3" s="1"/>
      <c r="M3" s="1"/>
      <c r="N3" s="1"/>
      <c r="O3" s="1"/>
      <c r="P3" s="1"/>
      <c r="Q3" s="1"/>
      <c r="R3" s="1"/>
      <c r="S3" s="1"/>
      <c r="T3" s="1"/>
      <c r="U3" s="1"/>
      <c r="V3" s="1"/>
      <c r="W3" s="1"/>
      <c r="X3" s="1"/>
      <c r="Y3" s="1"/>
      <c r="Z3" s="1"/>
    </row>
    <row r="4" spans="1:26" x14ac:dyDescent="0.25">
      <c r="A4" s="2" t="s">
        <v>55</v>
      </c>
      <c r="B4" s="3">
        <v>0.3</v>
      </c>
      <c r="C4" s="1"/>
      <c r="D4" s="1"/>
      <c r="E4" s="1"/>
      <c r="F4" s="1"/>
      <c r="G4" s="1"/>
      <c r="H4" s="1"/>
      <c r="I4" s="1"/>
      <c r="J4" s="1"/>
      <c r="K4" s="1"/>
      <c r="L4" s="1"/>
      <c r="M4" s="1"/>
      <c r="N4" s="1"/>
      <c r="O4" s="1"/>
      <c r="P4" s="1"/>
      <c r="Q4" s="1"/>
      <c r="R4" s="1"/>
      <c r="S4" s="1"/>
      <c r="T4" s="1"/>
      <c r="U4" s="1"/>
      <c r="V4" s="1"/>
      <c r="W4" s="1"/>
      <c r="X4" s="1"/>
      <c r="Y4" s="1"/>
      <c r="Z4" s="1"/>
    </row>
    <row r="5" spans="1:26" x14ac:dyDescent="0.25">
      <c r="A5" s="2" t="s">
        <v>56</v>
      </c>
      <c r="B5" s="3">
        <v>0.4</v>
      </c>
      <c r="C5" s="1"/>
      <c r="D5" s="1"/>
      <c r="E5" s="1"/>
      <c r="F5" s="1"/>
      <c r="G5" s="1"/>
      <c r="H5" s="1"/>
      <c r="I5" s="1"/>
      <c r="J5" s="1"/>
      <c r="K5" s="1"/>
      <c r="L5" s="1"/>
      <c r="M5" s="1"/>
      <c r="N5" s="1"/>
      <c r="O5" s="1"/>
      <c r="P5" s="1"/>
      <c r="Q5" s="1"/>
      <c r="R5" s="1"/>
      <c r="S5" s="1"/>
      <c r="T5" s="1"/>
      <c r="U5" s="1"/>
      <c r="V5" s="1"/>
      <c r="W5" s="1"/>
      <c r="X5" s="1"/>
      <c r="Y5" s="1"/>
      <c r="Z5" s="1"/>
    </row>
    <row r="6" spans="1:26" x14ac:dyDescent="0.25">
      <c r="A6" s="2" t="s">
        <v>57</v>
      </c>
      <c r="B6" s="3">
        <v>0.6</v>
      </c>
      <c r="C6" s="1"/>
      <c r="D6" s="1"/>
      <c r="E6" s="1"/>
      <c r="F6" s="1"/>
      <c r="G6" s="1"/>
      <c r="H6" s="1"/>
      <c r="I6" s="1"/>
      <c r="J6" s="1"/>
      <c r="K6" s="1"/>
      <c r="L6" s="1"/>
      <c r="M6" s="1"/>
      <c r="N6" s="1"/>
      <c r="O6" s="1"/>
      <c r="P6" s="1"/>
      <c r="Q6" s="1"/>
      <c r="R6" s="1"/>
      <c r="S6" s="1"/>
      <c r="T6" s="1"/>
      <c r="U6" s="1"/>
      <c r="V6" s="1"/>
      <c r="W6" s="1"/>
      <c r="X6" s="1"/>
      <c r="Y6" s="1"/>
      <c r="Z6" s="1"/>
    </row>
    <row r="7" spans="1:26" x14ac:dyDescent="0.25">
      <c r="A7" s="2" t="s">
        <v>58</v>
      </c>
      <c r="B7" s="3">
        <v>0.8</v>
      </c>
      <c r="C7" s="1"/>
      <c r="D7" s="1"/>
      <c r="E7" s="1"/>
      <c r="F7" s="1"/>
      <c r="G7" s="1"/>
      <c r="H7" s="1"/>
      <c r="I7" s="1"/>
      <c r="J7" s="1"/>
      <c r="K7" s="1"/>
      <c r="L7" s="1"/>
      <c r="M7" s="1"/>
      <c r="N7" s="1"/>
      <c r="O7" s="1"/>
      <c r="P7" s="1"/>
      <c r="Q7" s="1"/>
      <c r="R7" s="1"/>
      <c r="S7" s="1"/>
      <c r="T7" s="1"/>
      <c r="U7" s="1"/>
      <c r="V7" s="1"/>
      <c r="W7" s="1"/>
      <c r="X7" s="1"/>
      <c r="Y7" s="1"/>
      <c r="Z7" s="1"/>
    </row>
    <row r="8" spans="1:26" x14ac:dyDescent="0.25">
      <c r="A8" s="2" t="s">
        <v>59</v>
      </c>
      <c r="B8" s="3">
        <v>0.9</v>
      </c>
      <c r="C8" s="1"/>
      <c r="D8" s="1"/>
      <c r="E8" s="1"/>
      <c r="F8" s="1"/>
      <c r="G8" s="1"/>
      <c r="H8" s="1"/>
      <c r="I8" s="1"/>
      <c r="J8" s="1"/>
      <c r="K8" s="1"/>
      <c r="L8" s="1"/>
      <c r="M8" s="1"/>
      <c r="N8" s="1"/>
      <c r="O8" s="1"/>
      <c r="P8" s="1"/>
      <c r="Q8" s="1"/>
      <c r="R8" s="1"/>
      <c r="S8" s="1"/>
      <c r="T8" s="1"/>
      <c r="U8" s="1"/>
      <c r="V8" s="1"/>
      <c r="W8" s="1"/>
      <c r="X8" s="1"/>
      <c r="Y8" s="1"/>
      <c r="Z8" s="1"/>
    </row>
    <row r="9" spans="1:26" x14ac:dyDescent="0.25">
      <c r="A9" s="2" t="s">
        <v>60</v>
      </c>
      <c r="B9" s="3">
        <v>0.2</v>
      </c>
      <c r="C9" s="1"/>
      <c r="D9" s="1"/>
      <c r="E9" s="1"/>
      <c r="F9" s="1"/>
      <c r="G9" s="1"/>
      <c r="H9" s="1"/>
      <c r="I9" s="1"/>
      <c r="J9" s="1"/>
      <c r="K9" s="1"/>
      <c r="L9" s="1"/>
      <c r="M9" s="1"/>
      <c r="N9" s="1"/>
      <c r="O9" s="1"/>
      <c r="P9" s="1"/>
      <c r="Q9" s="1"/>
      <c r="R9" s="1"/>
      <c r="S9" s="1"/>
      <c r="T9" s="1"/>
      <c r="U9" s="1"/>
      <c r="V9" s="1"/>
      <c r="W9" s="1"/>
      <c r="X9" s="1"/>
      <c r="Y9" s="1"/>
      <c r="Z9" s="1"/>
    </row>
    <row r="10" spans="1:26" x14ac:dyDescent="0.25">
      <c r="A10" s="2" t="s">
        <v>61</v>
      </c>
      <c r="B10" s="3">
        <v>0.3</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2" t="s">
        <v>62</v>
      </c>
      <c r="B11" s="3">
        <v>0.4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2" t="s">
        <v>63</v>
      </c>
      <c r="B12" s="3">
        <v>0.6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64</v>
      </c>
      <c r="B13" s="3">
        <v>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65</v>
      </c>
      <c r="B14" s="3">
        <v>0.9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Capa</vt:lpstr>
      <vt:lpstr>Parte I</vt:lpstr>
      <vt:lpstr>Parte II - Equipes</vt:lpstr>
      <vt:lpstr>Parte II - CONSOLIDADO</vt:lpstr>
      <vt:lpstr>Parte III</vt:lpstr>
      <vt:lpstr>Notas</vt:lpstr>
      <vt:lpstr>Capa!Area_de_impressao</vt:lpstr>
      <vt:lpstr>'Parte II - CONSOLIDADO'!Titulos_de_impressao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Andreia-DICA</cp:lastModifiedBy>
  <cp:lastPrinted>2019-08-14T18:39:07Z</cp:lastPrinted>
  <dcterms:modified xsi:type="dcterms:W3CDTF">2019-12-16T16:37:12Z</dcterms:modified>
</cp:coreProperties>
</file>